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0"/>
  </bookViews>
  <sheets>
    <sheet name="ист.20г" sheetId="1" r:id="rId1"/>
    <sheet name="доходы" sheetId="2" r:id="rId2"/>
    <sheet name="расход,20г" sheetId="3" r:id="rId3"/>
    <sheet name="Вед.стр.20г" sheetId="4" r:id="rId4"/>
    <sheet name="ПБА 20 г." sheetId="5" r:id="rId5"/>
    <sheet name="МП,20г" sheetId="6" r:id="rId6"/>
    <sheet name="Лист1" sheetId="7" r:id="rId7"/>
    <sheet name="Лист3" sheetId="8" r:id="rId8"/>
    <sheet name="Лист2" sheetId="9" r:id="rId9"/>
  </sheets>
  <definedNames>
    <definedName name="dst119255" localSheetId="1">'доходы'!#REF!</definedName>
    <definedName name="dst120613" localSheetId="1">'доходы'!$B$37</definedName>
    <definedName name="dst120926" localSheetId="1">'доходы'!$D$39</definedName>
    <definedName name="_xlnm.Print_Area" localSheetId="3">'Вед.стр.20г'!$A$1:$H$168</definedName>
    <definedName name="_xlnm.Print_Area" localSheetId="0">'ист.20г'!$A$1:$D$28</definedName>
    <definedName name="_xlnm.Print_Area" localSheetId="4">'ПБА 20 г.'!$A$1:$H$41</definedName>
    <definedName name="_xlnm.Print_Area" localSheetId="2">'расход,20г'!$A$1:$G$168</definedName>
  </definedNames>
  <calcPr fullCalcOnLoad="1"/>
</workbook>
</file>

<file path=xl/sharedStrings.xml><?xml version="1.0" encoding="utf-8"?>
<sst xmlns="http://schemas.openxmlformats.org/spreadsheetml/2006/main" count="2236" uniqueCount="388">
  <si>
    <t xml:space="preserve">03 </t>
  </si>
  <si>
    <t>40 1 00 S1250</t>
  </si>
  <si>
    <t>Мероприятия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</si>
  <si>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</si>
  <si>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</si>
  <si>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Непрограммные расходы в сфере установленных функций органов местного самоуправления, муниципальных учреждений  сельсовета</t>
  </si>
  <si>
    <t xml:space="preserve">00000 00000 </t>
  </si>
  <si>
    <t>07</t>
  </si>
  <si>
    <t>Обеспечение проведения выборов и референдумов</t>
  </si>
  <si>
    <t>Обеспечение  деятельности органов  местного  самоуправления проведения выборов и референдумов</t>
  </si>
  <si>
    <t>Проведение выборов в законодательные (представительные) органы муниципального образования</t>
  </si>
  <si>
    <t>Иные бюджетные ассигнования</t>
  </si>
  <si>
    <t>Специальные расходы</t>
  </si>
  <si>
    <t>Непрограммные расходы в сфере установленных  функций органов местного самоуправления, муниципальных учреждений муниципального образования   Новомарьясовского  сельсовета</t>
  </si>
  <si>
    <t>233000</t>
  </si>
  <si>
    <t xml:space="preserve">00 0 00 00000 </t>
  </si>
  <si>
    <t>40 1 00 20020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</si>
  <si>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2020 год </t>
  </si>
  <si>
    <t>Дорожный фонд</t>
  </si>
  <si>
    <t>40 1 00 20140</t>
  </si>
  <si>
    <t>Наименование целевых  программ</t>
  </si>
  <si>
    <t>Рз</t>
  </si>
  <si>
    <t>Код главы</t>
  </si>
  <si>
    <t xml:space="preserve">Общегосударственные вопросы </t>
  </si>
  <si>
    <t>13</t>
  </si>
  <si>
    <t>10</t>
  </si>
  <si>
    <t>810</t>
  </si>
  <si>
    <t>11</t>
  </si>
  <si>
    <t>Всего:</t>
  </si>
  <si>
    <t>Код бюджетной  классификации</t>
  </si>
  <si>
    <t xml:space="preserve">                           Вид источников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</si>
  <si>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</si>
  <si>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</si>
  <si>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</si>
  <si>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</si>
  <si>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</si>
  <si>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</si>
  <si>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</si>
  <si>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</si>
  <si>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</si>
  <si>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</si>
  <si>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</si>
  <si>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</si>
  <si>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</si>
  <si>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</si>
  <si>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</si>
  <si>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</si>
  <si>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</si>
  <si>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</si>
  <si>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</si>
  <si>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</si>
  <si>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</si>
  <si>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</si>
  <si>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</si>
  <si>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</si>
  <si>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</si>
  <si>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</si>
  <si>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</si>
  <si>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</si>
  <si>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</si>
  <si>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</si>
  <si>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</si>
  <si>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</si>
  <si>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</si>
  <si>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</si>
  <si>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</si>
  <si>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</si>
  <si>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</si>
  <si>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</si>
  <si>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</si>
  <si>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</si>
  <si>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</si>
  <si>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</si>
  <si>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</si>
  <si>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</si>
  <si>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</si>
  <si>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</si>
  <si>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</si>
  <si>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</si>
  <si>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</si>
  <si>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</si>
  <si>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</si>
  <si>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</si>
  <si>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</si>
  <si>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</si>
  <si>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</si>
  <si>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</si>
  <si>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</si>
  <si>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</si>
  <si>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</si>
  <si>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</si>
  <si>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</si>
  <si>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</si>
  <si>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</si>
  <si>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</si>
  <si>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</si>
  <si>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</si>
  <si>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</si>
  <si>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</si>
  <si>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</si>
  <si>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</si>
  <si>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</si>
  <si>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</si>
  <si>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</si>
  <si>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</si>
  <si>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</si>
  <si>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</si>
  <si>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</si>
  <si>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</si>
  <si>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</si>
  <si>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</si>
  <si>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</si>
  <si>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</si>
  <si>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</si>
  <si>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</si>
  <si>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</si>
  <si>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</si>
  <si>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</si>
  <si>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</si>
  <si>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40 2 00 20000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</si>
  <si>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</si>
  <si>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</si>
  <si>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</si>
  <si>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</si>
  <si>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</si>
  <si>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</si>
  <si>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</si>
  <si>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</si>
  <si>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</si>
  <si>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 xml:space="preserve">Функционирование высшего должностного лица субъекта Российской Федерации и муниципального  образования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</si>
  <si>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</si>
  <si>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</si>
  <si>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</si>
  <si>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</si>
  <si>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</si>
  <si>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</si>
  <si>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</si>
  <si>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</si>
  <si>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</si>
  <si>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</si>
  <si>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</si>
  <si>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</si>
  <si>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</si>
  <si>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</si>
  <si>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</si>
  <si>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</si>
  <si>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</si>
  <si>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</si>
  <si>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</si>
  <si>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</si>
  <si>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</si>
  <si>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</si>
  <si>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</si>
  <si>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</si>
  <si>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</si>
  <si>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</si>
  <si>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</si>
  <si>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</si>
  <si>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310</t>
  </si>
  <si>
    <t>00 0 00 000000</t>
  </si>
  <si>
    <t xml:space="preserve"> 00 0 00 00000</t>
  </si>
  <si>
    <t>017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</si>
  <si>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</si>
  <si>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>40 1 00 09020</t>
  </si>
  <si>
    <t>Оценка недвижимости, признание приватизации и регулирование отношений государственной и муниципальной собственности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</si>
  <si>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</si>
  <si>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Глава муниципального образования Новомарьясовский сельсовет</t>
  </si>
  <si>
    <t>Обеспечение деятельности органов местного самоуправления, муниципальных учреждений муниципального образования Новомарьясовкий сельсовет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</si>
  <si>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</si>
  <si>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</si>
  <si>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</si>
  <si>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</si>
  <si>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Мероприятия направленые на ремонт и содержание автомобильных дорог ощего пользования местного значения</t>
  </si>
  <si>
    <t xml:space="preserve">Мероприятия по передаче части полномочий в сфере решения вопросов градостроительной деятельности </t>
  </si>
  <si>
    <t xml:space="preserve">12 </t>
  </si>
  <si>
    <t>40 1 00 09050</t>
  </si>
  <si>
    <t>12</t>
  </si>
  <si>
    <t>Муниципальная программа "Профилактика безнадзорности и правонарушений несовершеннолетних в муниципальном образовании Новомарьясовский сельсовет на 2018 год и плановый период 2019 и 2020 годов"</t>
  </si>
  <si>
    <t>12 0 00 00000</t>
  </si>
  <si>
    <t>12 0 01 00000</t>
  </si>
  <si>
    <t>400</t>
  </si>
  <si>
    <t>Капитальные вложения в объекты государственной (муниципальной) собственности</t>
  </si>
  <si>
    <t>12 0 01 01000</t>
  </si>
  <si>
    <t>410</t>
  </si>
  <si>
    <t>Бюджетные инвестиции</t>
  </si>
  <si>
    <t>414</t>
  </si>
  <si>
    <t>Бюджетные инвестиции в объекты капитального строительства государственной (муниципальной) стоимости</t>
  </si>
  <si>
    <t>16 0 00 00000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</si>
  <si>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2016 и 2020 годов"</t>
  </si>
  <si>
    <t>16 0 01 00000</t>
  </si>
  <si>
    <t>Мероприятия комплексного развития систем коммунальной инфраструктуры</t>
  </si>
  <si>
    <t xml:space="preserve">05 </t>
  </si>
  <si>
    <t xml:space="preserve">02 </t>
  </si>
  <si>
    <t>16 0 01 06000</t>
  </si>
  <si>
    <t>40 2 00 25000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</si>
  <si>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</si>
  <si>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Иные закупки товаров, работ и услуг для государственных (муниципальных) нужд</t>
  </si>
  <si>
    <t>40 2 00 42000</t>
  </si>
  <si>
    <t>Озеленение</t>
  </si>
  <si>
    <t>40 2 00 43000</t>
  </si>
  <si>
    <t>40 2 00 44000</t>
  </si>
  <si>
    <t>Организация и содержание  мест захоронения</t>
  </si>
  <si>
    <t>11 0 01 03200</t>
  </si>
  <si>
    <t xml:space="preserve">Доплата к пенсии муниципальных служащих муниципального образования Новомарьясовский сельсовет </t>
  </si>
  <si>
    <t>40 1 00 70270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</si>
  <si>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</si>
  <si>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 xml:space="preserve">Глава муниципального образования Новомарьясовский сельсовет </t>
  </si>
  <si>
    <t>200</t>
  </si>
  <si>
    <t>12 0 01 001000</t>
  </si>
  <si>
    <t xml:space="preserve">10 </t>
  </si>
  <si>
    <t xml:space="preserve">01 </t>
  </si>
  <si>
    <t>300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</si>
  <si>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</si>
  <si>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</si>
  <si>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</si>
  <si>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</si>
  <si>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Новомарьясовский  сельсовет на 2020 год </t>
  </si>
  <si>
    <t xml:space="preserve">  </t>
  </si>
  <si>
    <t>40 1 00 70230</t>
  </si>
  <si>
    <t>Мероприятия по определению перечня должостных лий, уполномоченных составлять протоколы об административных правонарушений</t>
  </si>
  <si>
    <t>Муниципальная программа «Адресная поддержка нетрудоспособного населения и семей с детьми на 2020 год и плановый период 2021 и 2022 годов»</t>
  </si>
  <si>
    <t xml:space="preserve">Ведомственная структура расходов местного бюджета 
муниципального образования Новомарьясовский  сельсовет  на 2020 год
</t>
  </si>
  <si>
    <t xml:space="preserve">Доходы местного бюджета муниципального образования
Новомарьясовский сельсовет  на 2020год
</t>
  </si>
  <si>
    <t>Код бюджетной</t>
  </si>
  <si>
    <t xml:space="preserve">                    Наименование доходов</t>
  </si>
  <si>
    <t>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</si>
  <si>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</si>
  <si>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</si>
  <si>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</si>
  <si>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</si>
  <si>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</si>
  <si>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</si>
  <si>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</si>
  <si>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</si>
  <si>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</si>
  <si>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</si>
  <si>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</si>
  <si>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</si>
  <si>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</si>
  <si>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</si>
  <si>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</si>
  <si>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</si>
  <si>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</si>
  <si>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</si>
  <si>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</si>
  <si>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</si>
  <si>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</si>
  <si>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</si>
  <si>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</si>
  <si>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</si>
  <si>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</si>
  <si>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</si>
  <si>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</si>
  <si>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</si>
  <si>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</si>
  <si>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</si>
  <si>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</si>
  <si>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</si>
  <si>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</si>
  <si>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</si>
  <si>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</si>
  <si>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</si>
  <si>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</si>
  <si>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</si>
  <si>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</si>
  <si>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</si>
  <si>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</si>
  <si>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</si>
  <si>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</si>
  <si>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</si>
  <si>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</si>
  <si>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</si>
  <si>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</si>
  <si>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</si>
  <si>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</si>
  <si>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</si>
  <si>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2 02 29999 00 0000 151</t>
  </si>
  <si>
    <t>Прочие субсидии</t>
  </si>
  <si>
    <t>2 02 29999 10 0000 150</t>
  </si>
  <si>
    <t>Прочие субсидии бюджета сельских поселений</t>
  </si>
  <si>
    <t>2 02 03000 00 0000 150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</si>
  <si>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</si>
  <si>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</si>
  <si>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</si>
  <si>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</si>
  <si>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</si>
  <si>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</si>
  <si>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</si>
  <si>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</si>
  <si>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 полномочий первичного  воинского  учета  на территориях, где  отсутствуют военные комиссариаты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</si>
  <si>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</si>
  <si>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</si>
  <si>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</si>
  <si>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</si>
  <si>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</si>
  <si>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</si>
  <si>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</si>
  <si>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</si>
  <si>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</si>
  <si>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</si>
  <si>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</si>
  <si>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</si>
  <si>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</si>
  <si>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2 02 15001 10 0000 150</t>
  </si>
  <si>
    <t>Дотации бюджетам сельских поселений на выравнивание бюджетной обеспеченности.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</si>
  <si>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</si>
  <si>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</si>
  <si>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.-1481000,00</t>
  </si>
  <si>
    <t>2 02 49999 10 0000 150</t>
  </si>
  <si>
    <t>2 02 49999 00 0000 150</t>
  </si>
  <si>
    <t>Частичное   погашение кредиторской задолженности из республиканского бюджета Республики Хакасия муниципальному образованию Новомарьясовский сельсовет Орджоникидзевского района Республики Хакасия на 2020 год</t>
  </si>
  <si>
    <t>Расходы на  выплаты персоналу в  целях  обеспечения выполнения  функций государственными ( муниципальными ) органами,  казеннвми  учреждениями, органами управления государственными  внебюджетными  фондами</t>
  </si>
  <si>
    <t xml:space="preserve">Расходы на выплаты персоналу государственных (муниципальных) органов </t>
  </si>
  <si>
    <t>40 1 00 S9140</t>
  </si>
  <si>
    <t>Муниципальная прграмма  "Профилактика безнадзорности и правонарушений несовершеннолетних в муниципальном образовании Новомарьясовский сельсовет на 2018 год и плановый период 2019 и 2020 годов"</t>
  </si>
  <si>
    <t>Обеспечение профилактики безнадзорности и правонарушений несовершеннолетних</t>
  </si>
  <si>
    <t xml:space="preserve">12 0 01 01000 </t>
  </si>
  <si>
    <t>Мероприятия по профилактике безнадзорности и правонарушений несовершеннолетних</t>
  </si>
  <si>
    <t>244</t>
  </si>
  <si>
    <t>40 2 00 S9140</t>
  </si>
  <si>
    <t>Физическая культура и спорт</t>
  </si>
  <si>
    <t>10 0 01 02000</t>
  </si>
  <si>
    <t>Муниципальная программа "Спорт,физкультура и здоровье на 2019 год и плановый период 2020 и 2021 годов"</t>
  </si>
  <si>
    <t>350</t>
  </si>
  <si>
    <t>Премии и гранты</t>
  </si>
  <si>
    <t>10 0 01 71200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</si>
  <si>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</si>
  <si>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</si>
  <si>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13 </t>
  </si>
  <si>
    <t>40 1 00 06500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</si>
  <si>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</si>
  <si>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>730</t>
  </si>
  <si>
    <t>Обслуживание муниципального долга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</si>
  <si>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</si>
  <si>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</si>
  <si>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</si>
  <si>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</si>
  <si>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</si>
  <si>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1 03 02251 01 0000 110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</si>
  <si>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</si>
  <si>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</si>
  <si>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</si>
  <si>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</si>
  <si>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</si>
  <si>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1 11 05000 00 0000 120</t>
  </si>
  <si>
    <t>Субсидии юридическим лицам(кроме некомерческих организаций), индивидуальным предпринемателям, физичиским лицам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</si>
  <si>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</si>
  <si>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</si>
  <si>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Непрограммные расходы в сфере установленных функций органов местного самоуправления,муниципальных учреждений Новомарьясовского сельсовета</t>
  </si>
  <si>
    <t>Обеспечение деятельности органов местного самоуправления ,муниципальных учреждений муниципального образования Новомарьясовского сельсовет</t>
  </si>
  <si>
    <t>Реализация меоприятий по передаче части полномочий оганов местного самоуправления по решению вопросов местного значения</t>
  </si>
  <si>
    <t>Межбюджетные трансферты</t>
  </si>
  <si>
    <t>14</t>
  </si>
  <si>
    <t>40 1 00 03200</t>
  </si>
  <si>
    <t>540</t>
  </si>
  <si>
    <t xml:space="preserve"> </t>
  </si>
  <si>
    <t>Общеэкономические вопросы</t>
  </si>
  <si>
    <t>Муниципальная программа «Профилактика безнадзорности и правонарушений несовершеннолетних  в муниципальном образовании новомарьясовский сельсовет на 2018 год и плановый период 2019 и 2020 годов»</t>
  </si>
  <si>
    <t xml:space="preserve">Обеспечение профилактики безнадзорности и правонарушений несовершеннолетних </t>
  </si>
  <si>
    <t>Иные закупки товаров, работ и услуг для обеспечения государственных (муниципальных )нужд</t>
  </si>
  <si>
    <t>Муниципальная программа "Спорт, физкультура и здоровье на 2019 год и плановый период 2020 и 2021 годов"</t>
  </si>
  <si>
    <t xml:space="preserve">Приложение № 1
                                                        к решению Совета  депутатов     
                                                        Новомарьясовского  сельсовета      
</t>
  </si>
  <si>
    <t>План</t>
  </si>
  <si>
    <t xml:space="preserve">          "     "                                          2021 г.№  </t>
  </si>
  <si>
    <t>Источники  финансирования дефицита местного бюджета муниципального образования                                                                                 Новомарьясовского сельсовета на 2020  год</t>
  </si>
  <si>
    <t>Исполнение</t>
  </si>
  <si>
    <t xml:space="preserve">Приложение № 2
                                                      к решению Совета  депутатов     
                                                       Новомарьясовкого  сельсовета
                                                                   "    "                               2021 г. №           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</si>
  <si>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и 228 Налогового кодекса Российской Федерации</t>
    </r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</si>
  <si>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</si>
  <si>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</si>
  <si>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</si>
  <si>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Федерации(сумма денежных взысканий (штрафов) по соответствующему платежу согласно законодательству Российской Федерации)</t>
  </si>
  <si>
    <t xml:space="preserve">Налог на доходы физических лиц с доходов, полученных от осуществления деятельности физическими лицами, зарегистрироваными в качестве индивидуальных предпринимателей, нотариусов,занимающихся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</t>
  </si>
  <si>
    <t>1 01 02020 01 1000 110</t>
  </si>
  <si>
    <t>Налог на доходы физических лиц с доходов, полученных физическими лицами  в соответствии со статьями 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</si>
  <si>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1 01 01020 01 1000 110</t>
  </si>
  <si>
    <t>1 01 02030 01 2100 110</t>
  </si>
  <si>
    <t>Налог на доходы физических лиц с доходов, полученных физическими лицами  в соответствии со статьями  228 Налогового кодекса Российской Федерации (пеня по соответствующему платежу)</t>
  </si>
  <si>
    <t>1 01 02030 01 3000 110</t>
  </si>
  <si>
    <t>Налог на доходы физических лиц с доходов, полученных физическими лицами  в соответствии со статьями 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</si>
  <si>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                                            Приложение № 3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                       "       "                       2021 г. №   </t>
  </si>
  <si>
    <t>Приложение № 4
                                                       к решению Совета  депутатов     
                                                        Новомарьясовского  сельсовета
"    "                  2021  №</t>
  </si>
  <si>
    <t xml:space="preserve">Приложение № 5
                                                       к решению Совета  депутатов     
                                                       Новомарьясовского  сельсовета
</t>
  </si>
  <si>
    <t xml:space="preserve">"      "                                   2021 г. № </t>
  </si>
  <si>
    <t xml:space="preserve">Отчет об исполнении бюджетных асигнований на исполнение публичных нормативных обязательств  муниципального образования Новомарьясовский сельсовет на 2020 год
</t>
  </si>
  <si>
    <t xml:space="preserve">Приложение № 6
                                                       к решению Совета  депутатов     
                                                       Новомарьясовского  сельсовета
</t>
  </si>
  <si>
    <t>"         "                         2021 г. №</t>
  </si>
  <si>
    <t xml:space="preserve">Отчет об исполнении муниципальных программ, предусмотренных к финансированию из бюджета муниципального образования
Новомарьясовский сельсовет на 2020год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</si>
</sst>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#,##0.00\ &quot;₽&quot;"/>
  </numFmts>
  <fonts count="6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D66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medium"/>
      <top/>
      <bottom>
        <color indexed="63"/>
      </bottom>
    </border>
    <border>
      <left style="medium"/>
      <right>
        <color indexed="63"/>
      </right>
      <top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vertical="top" wrapText="1"/>
    </xf>
    <xf numFmtId="4" fontId="10" fillId="32" borderId="1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4" fillId="10" borderId="14" xfId="0" applyNumberFormat="1" applyFont="1" applyFill="1" applyBorder="1" applyAlignment="1">
      <alignment horizontal="left" vertical="top" wrapText="1"/>
    </xf>
    <xf numFmtId="49" fontId="4" fillId="10" borderId="12" xfId="0" applyNumberFormat="1" applyFont="1" applyFill="1" applyBorder="1" applyAlignment="1">
      <alignment horizontal="left" vertical="top" wrapText="1"/>
    </xf>
    <xf numFmtId="0" fontId="4" fillId="10" borderId="17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4" fillId="10" borderId="11" xfId="0" applyFont="1" applyFill="1" applyBorder="1" applyAlignment="1">
      <alignment vertical="center" wrapText="1"/>
    </xf>
    <xf numFmtId="49" fontId="4" fillId="10" borderId="12" xfId="0" applyNumberFormat="1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justify" vertical="center" wrapText="1"/>
    </xf>
    <xf numFmtId="4" fontId="2" fillId="0" borderId="13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4" fillId="33" borderId="11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49" fontId="4" fillId="33" borderId="18" xfId="0" applyNumberFormat="1" applyFont="1" applyFill="1" applyBorder="1" applyAlignment="1">
      <alignment vertical="top" wrapText="1"/>
    </xf>
    <xf numFmtId="49" fontId="4" fillId="33" borderId="18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center" wrapText="1"/>
    </xf>
    <xf numFmtId="49" fontId="4" fillId="0" borderId="20" xfId="0" applyNumberFormat="1" applyFont="1" applyBorder="1" applyAlignment="1">
      <alignment vertical="top" wrapText="1"/>
    </xf>
    <xf numFmtId="49" fontId="2" fillId="33" borderId="21" xfId="0" applyNumberFormat="1" applyFont="1" applyFill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0" fontId="2" fillId="33" borderId="22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2" fontId="5" fillId="0" borderId="24" xfId="0" applyNumberFormat="1" applyFont="1" applyBorder="1" applyAlignment="1">
      <alignment horizontal="center" vertical="top" wrapText="1"/>
    </xf>
    <xf numFmtId="2" fontId="3" fillId="0" borderId="2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53" applyFill="1" applyAlignment="1">
      <alignment horizontal="right" vertical="top" wrapText="1"/>
      <protection/>
    </xf>
    <xf numFmtId="0" fontId="0" fillId="0" borderId="0" xfId="53" applyFont="1" applyFill="1">
      <alignment/>
      <protection/>
    </xf>
    <xf numFmtId="172" fontId="0" fillId="0" borderId="0" xfId="53" applyNumberFormat="1" applyFill="1" applyAlignment="1">
      <alignment horizontal="center"/>
      <protection/>
    </xf>
    <xf numFmtId="0" fontId="11" fillId="0" borderId="17" xfId="0" applyFont="1" applyBorder="1" applyAlignment="1">
      <alignment vertical="center" wrapText="1"/>
    </xf>
    <xf numFmtId="0" fontId="3" fillId="0" borderId="12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wrapText="1"/>
    </xf>
    <xf numFmtId="0" fontId="58" fillId="34" borderId="12" xfId="0" applyFont="1" applyFill="1" applyBorder="1" applyAlignment="1">
      <alignment vertical="top" wrapText="1"/>
    </xf>
    <xf numFmtId="0" fontId="59" fillId="0" borderId="12" xfId="0" applyFont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49" fontId="0" fillId="0" borderId="12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14" fillId="0" borderId="17" xfId="0" applyFont="1" applyBorder="1" applyAlignment="1">
      <alignment horizontal="justify" vertical="top" wrapText="1"/>
    </xf>
    <xf numFmtId="0" fontId="2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5" fillId="0" borderId="18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3" fillId="0" borderId="28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justify" vertical="center" wrapText="1"/>
      <protection/>
    </xf>
    <xf numFmtId="2" fontId="5" fillId="0" borderId="18" xfId="53" applyNumberFormat="1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justify" vertic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justify" vertical="center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5" fillId="0" borderId="29" xfId="0" applyFont="1" applyBorder="1" applyAlignment="1">
      <alignment wrapText="1"/>
    </xf>
    <xf numFmtId="0" fontId="55" fillId="0" borderId="19" xfId="0" applyFont="1" applyBorder="1" applyAlignment="1">
      <alignment wrapText="1"/>
    </xf>
    <xf numFmtId="0" fontId="3" fillId="0" borderId="30" xfId="53" applyFont="1" applyBorder="1" applyAlignment="1">
      <alignment horizontal="justify" vertical="center" wrapText="1"/>
      <protection/>
    </xf>
    <xf numFmtId="2" fontId="3" fillId="0" borderId="30" xfId="53" applyNumberFormat="1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vertical="center" wrapText="1"/>
      <protection/>
    </xf>
    <xf numFmtId="2" fontId="5" fillId="0" borderId="12" xfId="53" applyNumberFormat="1" applyFont="1" applyBorder="1" applyAlignment="1">
      <alignment horizontal="center" vertical="center" wrapText="1"/>
      <protection/>
    </xf>
    <xf numFmtId="2" fontId="3" fillId="0" borderId="12" xfId="53" applyNumberFormat="1" applyFont="1" applyBorder="1" applyAlignment="1">
      <alignment vertical="top" wrapText="1"/>
      <protection/>
    </xf>
    <xf numFmtId="2" fontId="3" fillId="0" borderId="12" xfId="53" applyNumberFormat="1" applyFont="1" applyBorder="1" applyAlignment="1">
      <alignment horizontal="center" vertical="center" wrapText="1"/>
      <protection/>
    </xf>
    <xf numFmtId="0" fontId="55" fillId="0" borderId="11" xfId="53" applyFont="1" applyBorder="1" applyAlignment="1">
      <alignment horizontal="center" vertical="center" wrapText="1"/>
      <protection/>
    </xf>
    <xf numFmtId="0" fontId="55" fillId="0" borderId="10" xfId="53" applyFont="1" applyBorder="1" applyAlignment="1">
      <alignment horizontal="justify" vertical="center" wrapText="1"/>
      <protection/>
    </xf>
    <xf numFmtId="0" fontId="3" fillId="0" borderId="10" xfId="0" applyFont="1" applyBorder="1" applyAlignment="1">
      <alignment horizontal="center" vertical="top" wrapText="1"/>
    </xf>
    <xf numFmtId="0" fontId="55" fillId="0" borderId="11" xfId="53" applyFont="1" applyFill="1" applyBorder="1" applyAlignment="1">
      <alignment horizontal="center" vertical="center" wrapText="1"/>
      <protection/>
    </xf>
    <xf numFmtId="0" fontId="55" fillId="0" borderId="10" xfId="53" applyFont="1" applyFill="1" applyBorder="1" applyAlignment="1">
      <alignment horizontal="justify" vertic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justify" vertical="top" wrapText="1"/>
      <protection/>
    </xf>
    <xf numFmtId="0" fontId="5" fillId="0" borderId="17" xfId="53" applyFont="1" applyBorder="1" applyAlignment="1">
      <alignment horizontal="justify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5" fillId="0" borderId="17" xfId="53" applyFont="1" applyBorder="1" applyAlignment="1">
      <alignment horizontal="center" vertical="top" wrapText="1"/>
      <protection/>
    </xf>
    <xf numFmtId="0" fontId="5" fillId="0" borderId="18" xfId="53" applyFont="1" applyBorder="1" applyAlignment="1">
      <alignment horizontal="justify" vertical="top" wrapText="1"/>
      <protection/>
    </xf>
    <xf numFmtId="0" fontId="55" fillId="0" borderId="32" xfId="53" applyFont="1" applyBorder="1" applyAlignment="1">
      <alignment horizontal="center" vertical="top" wrapText="1"/>
      <protection/>
    </xf>
    <xf numFmtId="0" fontId="55" fillId="0" borderId="32" xfId="53" applyFont="1" applyBorder="1" applyAlignment="1">
      <alignment horizontal="justify" vertical="top" wrapText="1"/>
      <protection/>
    </xf>
    <xf numFmtId="0" fontId="55" fillId="0" borderId="25" xfId="53" applyFont="1" applyBorder="1" applyAlignment="1">
      <alignment horizontal="center" vertical="top" wrapText="1"/>
      <protection/>
    </xf>
    <xf numFmtId="0" fontId="55" fillId="0" borderId="12" xfId="53" applyFont="1" applyBorder="1" applyAlignment="1">
      <alignment horizontal="justify" vertical="top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justify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60" fillId="0" borderId="17" xfId="53" applyFont="1" applyBorder="1" applyAlignment="1">
      <alignment horizontal="center" vertical="top" wrapText="1"/>
      <protection/>
    </xf>
    <xf numFmtId="0" fontId="60" fillId="0" borderId="18" xfId="53" applyFont="1" applyBorder="1" applyAlignment="1">
      <alignment horizontal="justify" vertical="top" wrapText="1"/>
      <protection/>
    </xf>
    <xf numFmtId="0" fontId="55" fillId="0" borderId="11" xfId="53" applyFont="1" applyBorder="1" applyAlignment="1">
      <alignment horizontal="center" vertical="top" wrapText="1"/>
      <protection/>
    </xf>
    <xf numFmtId="0" fontId="55" fillId="0" borderId="10" xfId="53" applyFont="1" applyBorder="1" applyAlignment="1">
      <alignment wrapText="1"/>
      <protection/>
    </xf>
    <xf numFmtId="0" fontId="5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4" fontId="10" fillId="34" borderId="12" xfId="0" applyNumberFormat="1" applyFont="1" applyFill="1" applyBorder="1" applyAlignment="1">
      <alignment horizontal="center" vertical="top" wrapText="1"/>
    </xf>
    <xf numFmtId="49" fontId="4" fillId="34" borderId="13" xfId="0" applyNumberFormat="1" applyFont="1" applyFill="1" applyBorder="1" applyAlignment="1">
      <alignment vertical="top" wrapText="1"/>
    </xf>
    <xf numFmtId="49" fontId="4" fillId="34" borderId="13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justify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2" fontId="2" fillId="0" borderId="12" xfId="0" applyNumberFormat="1" applyFont="1" applyBorder="1" applyAlignment="1">
      <alignment horizontal="center"/>
    </xf>
    <xf numFmtId="2" fontId="4" fillId="34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2" fontId="1" fillId="35" borderId="25" xfId="0" applyNumberFormat="1" applyFont="1" applyFill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35" borderId="25" xfId="0" applyNumberFormat="1" applyFill="1" applyBorder="1" applyAlignment="1">
      <alignment horizontal="center" vertical="center"/>
    </xf>
    <xf numFmtId="2" fontId="0" fillId="34" borderId="25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4" fillId="10" borderId="33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4" fillId="10" borderId="34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 vertical="center" wrapText="1"/>
    </xf>
    <xf numFmtId="2" fontId="2" fillId="34" borderId="34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top"/>
    </xf>
    <xf numFmtId="4" fontId="0" fillId="0" borderId="0" xfId="0" applyNumberFormat="1" applyAlignment="1">
      <alignment horizontal="center" vertical="top"/>
    </xf>
    <xf numFmtId="4" fontId="16" fillId="0" borderId="12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0" fontId="58" fillId="0" borderId="12" xfId="0" applyFont="1" applyFill="1" applyBorder="1" applyAlignment="1">
      <alignment vertical="top" wrapText="1"/>
    </xf>
    <xf numFmtId="4" fontId="0" fillId="0" borderId="12" xfId="0" applyNumberFormat="1" applyFill="1" applyBorder="1" applyAlignment="1">
      <alignment horizontal="center" vertical="top"/>
    </xf>
    <xf numFmtId="4" fontId="4" fillId="34" borderId="12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justify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4" fontId="2" fillId="0" borderId="36" xfId="0" applyNumberFormat="1" applyFont="1" applyFill="1" applyBorder="1" applyAlignment="1">
      <alignment horizontal="center" vertical="top" wrapText="1"/>
    </xf>
    <xf numFmtId="4" fontId="4" fillId="0" borderId="37" xfId="0" applyNumberFormat="1" applyFont="1" applyFill="1" applyBorder="1" applyAlignment="1">
      <alignment horizontal="center" vertical="top" wrapText="1"/>
    </xf>
    <xf numFmtId="4" fontId="4" fillId="0" borderId="36" xfId="0" applyNumberFormat="1" applyFont="1" applyFill="1" applyBorder="1" applyAlignment="1">
      <alignment horizontal="center" vertical="top" wrapText="1"/>
    </xf>
    <xf numFmtId="4" fontId="0" fillId="0" borderId="12" xfId="0" applyNumberFormat="1" applyFill="1" applyBorder="1" applyAlignment="1">
      <alignment horizontal="center"/>
    </xf>
    <xf numFmtId="0" fontId="2" fillId="34" borderId="19" xfId="0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" fontId="4" fillId="34" borderId="36" xfId="0" applyNumberFormat="1" applyFont="1" applyFill="1" applyBorder="1" applyAlignment="1">
      <alignment horizontal="center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" fontId="4" fillId="0" borderId="38" xfId="0" applyNumberFormat="1" applyFont="1" applyFill="1" applyBorder="1" applyAlignment="1">
      <alignment horizontal="center" vertical="top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horizontal="center" vertical="top" wrapText="1"/>
    </xf>
    <xf numFmtId="0" fontId="3" fillId="0" borderId="12" xfId="53" applyFont="1" applyBorder="1" applyAlignment="1">
      <alignment horizontal="center" vertical="center" wrapText="1"/>
      <protection/>
    </xf>
    <xf numFmtId="0" fontId="5" fillId="0" borderId="39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0" xfId="53" applyFont="1" applyFill="1" applyAlignment="1">
      <alignment horizontal="right" vertical="top" wrapText="1"/>
      <protection/>
    </xf>
    <xf numFmtId="0" fontId="0" fillId="0" borderId="0" xfId="53" applyFont="1" applyFill="1" applyAlignment="1">
      <alignment horizontal="right" vertical="top"/>
      <protection/>
    </xf>
    <xf numFmtId="0" fontId="13" fillId="0" borderId="0" xfId="53" applyFont="1" applyFill="1" applyAlignment="1">
      <alignment horizontal="center" vertical="top" wrapText="1"/>
      <protection/>
    </xf>
    <xf numFmtId="0" fontId="13" fillId="0" borderId="0" xfId="53" applyFont="1" applyFill="1" applyAlignment="1">
      <alignment horizontal="center" vertical="top"/>
      <protection/>
    </xf>
    <xf numFmtId="0" fontId="3" fillId="0" borderId="28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172" fontId="3" fillId="0" borderId="28" xfId="53" applyNumberFormat="1" applyFont="1" applyFill="1" applyBorder="1" applyAlignment="1">
      <alignment horizontal="center" vertical="top" wrapText="1"/>
      <protection/>
    </xf>
    <xf numFmtId="172" fontId="3" fillId="0" borderId="11" xfId="53" applyNumberFormat="1" applyFont="1" applyFill="1" applyBorder="1" applyAlignment="1">
      <alignment horizontal="center" vertical="top" wrapText="1"/>
      <protection/>
    </xf>
    <xf numFmtId="4" fontId="0" fillId="0" borderId="14" xfId="0" applyNumberFormat="1" applyBorder="1" applyAlignment="1">
      <alignment horizontal="center" vertical="top" wrapText="1"/>
    </xf>
    <xf numFmtId="4" fontId="0" fillId="0" borderId="42" xfId="0" applyNumberFormat="1" applyBorder="1" applyAlignment="1">
      <alignment horizontal="center" vertical="top" wrapText="1"/>
    </xf>
    <xf numFmtId="4" fontId="0" fillId="0" borderId="43" xfId="0" applyNumberFormat="1" applyBorder="1" applyAlignment="1">
      <alignment horizontal="center" vertical="top" wrapText="1"/>
    </xf>
    <xf numFmtId="4" fontId="0" fillId="0" borderId="14" xfId="0" applyNumberFormat="1" applyBorder="1" applyAlignment="1">
      <alignment horizontal="center" vertical="top"/>
    </xf>
    <xf numFmtId="4" fontId="0" fillId="0" borderId="42" xfId="0" applyNumberFormat="1" applyBorder="1" applyAlignment="1">
      <alignment horizontal="center" vertical="top"/>
    </xf>
    <xf numFmtId="4" fontId="0" fillId="0" borderId="13" xfId="0" applyNumberFormat="1" applyBorder="1" applyAlignment="1">
      <alignment horizontal="center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0" fillId="0" borderId="24" xfId="0" applyFill="1" applyBorder="1" applyAlignment="1">
      <alignment horizontal="right"/>
    </xf>
    <xf numFmtId="4" fontId="2" fillId="0" borderId="44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4" fontId="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5">
      <selection activeCell="G13" sqref="G13"/>
    </sheetView>
  </sheetViews>
  <sheetFormatPr defaultColWidth="9.140625" defaultRowHeight="15"/>
  <cols>
    <col min="1" max="1" width="37.8515625" style="0" customWidth="1"/>
    <col min="2" max="2" width="41.28125" style="0" customWidth="1"/>
    <col min="3" max="3" width="21.57421875" style="1" customWidth="1"/>
    <col min="4" max="4" width="16.57421875" style="0" customWidth="1"/>
  </cols>
  <sheetData>
    <row r="1" spans="1:6" ht="87.75" customHeight="1">
      <c r="A1" s="297" t="s">
        <v>361</v>
      </c>
      <c r="B1" s="297"/>
      <c r="C1" s="297"/>
      <c r="D1" s="297"/>
      <c r="F1" s="2"/>
    </row>
    <row r="2" spans="1:6" ht="14.25" customHeight="1">
      <c r="A2" s="80"/>
      <c r="B2" s="81"/>
      <c r="C2" s="303" t="s">
        <v>363</v>
      </c>
      <c r="D2" s="303"/>
      <c r="F2" s="2"/>
    </row>
    <row r="3" spans="1:6" ht="139.5" customHeight="1" hidden="1">
      <c r="A3" s="80"/>
      <c r="B3" s="297"/>
      <c r="C3" s="298"/>
      <c r="F3" s="2"/>
    </row>
    <row r="4" spans="1:4" ht="32.25" customHeight="1">
      <c r="A4" s="304" t="s">
        <v>364</v>
      </c>
      <c r="B4" s="304"/>
      <c r="C4" s="304"/>
      <c r="D4" s="304"/>
    </row>
    <row r="5" ht="15.75" thickBot="1">
      <c r="C5" s="81" t="s">
        <v>128</v>
      </c>
    </row>
    <row r="6" spans="1:4" ht="15.75" customHeight="1">
      <c r="A6" s="305" t="s">
        <v>29</v>
      </c>
      <c r="B6" s="305" t="s">
        <v>30</v>
      </c>
      <c r="C6" s="301" t="s">
        <v>362</v>
      </c>
      <c r="D6" s="299" t="s">
        <v>365</v>
      </c>
    </row>
    <row r="7" spans="1:4" ht="17.25" customHeight="1" thickBot="1">
      <c r="A7" s="306"/>
      <c r="B7" s="306"/>
      <c r="C7" s="302"/>
      <c r="D7" s="300"/>
    </row>
    <row r="8" spans="1:6" ht="30.75" customHeight="1" thickBot="1">
      <c r="A8" s="5" t="s">
        <v>31</v>
      </c>
      <c r="B8" s="6" t="s">
        <v>32</v>
      </c>
      <c r="C8" s="137">
        <v>0</v>
      </c>
      <c r="D8" s="184" t="s">
        <v>307</v>
      </c>
      <c r="F8" s="140"/>
    </row>
    <row r="9" spans="1:4" ht="32.25" customHeight="1" thickBot="1">
      <c r="A9" s="5" t="s">
        <v>33</v>
      </c>
      <c r="B9" s="6" t="s">
        <v>34</v>
      </c>
      <c r="C9" s="137">
        <v>0</v>
      </c>
      <c r="D9" s="183">
        <v>0</v>
      </c>
    </row>
    <row r="10" spans="1:4" ht="49.5" customHeight="1" thickBot="1">
      <c r="A10" s="5" t="s">
        <v>35</v>
      </c>
      <c r="B10" s="6" t="s">
        <v>36</v>
      </c>
      <c r="C10" s="137">
        <v>0</v>
      </c>
      <c r="D10" s="184">
        <v>0</v>
      </c>
    </row>
    <row r="11" spans="1:4" ht="48" customHeight="1" thickBot="1">
      <c r="A11" s="7" t="s">
        <v>37</v>
      </c>
      <c r="B11" s="4" t="s">
        <v>38</v>
      </c>
      <c r="C11" s="136">
        <v>0</v>
      </c>
      <c r="D11" s="184">
        <v>0</v>
      </c>
    </row>
    <row r="12" spans="1:4" ht="45.75" customHeight="1" thickBot="1">
      <c r="A12" s="5" t="s">
        <v>39</v>
      </c>
      <c r="B12" s="6" t="s">
        <v>40</v>
      </c>
      <c r="C12" s="137">
        <v>0</v>
      </c>
      <c r="D12" s="184">
        <v>0</v>
      </c>
    </row>
    <row r="13" spans="1:4" ht="46.5" customHeight="1" thickBot="1">
      <c r="A13" s="7" t="s">
        <v>41</v>
      </c>
      <c r="B13" s="4" t="s">
        <v>42</v>
      </c>
      <c r="C13" s="136">
        <v>0</v>
      </c>
      <c r="D13" s="184">
        <v>0</v>
      </c>
    </row>
    <row r="14" spans="1:4" ht="47.25" customHeight="1" thickBot="1">
      <c r="A14" s="5" t="s">
        <v>43</v>
      </c>
      <c r="B14" s="6" t="s">
        <v>44</v>
      </c>
      <c r="C14" s="137"/>
      <c r="D14" s="184" t="s">
        <v>307</v>
      </c>
    </row>
    <row r="15" spans="1:4" ht="65.25" customHeight="1" thickBot="1">
      <c r="A15" s="5" t="s">
        <v>45</v>
      </c>
      <c r="B15" s="6" t="s">
        <v>46</v>
      </c>
      <c r="C15" s="138">
        <v>1481000</v>
      </c>
      <c r="D15" s="185">
        <v>0</v>
      </c>
    </row>
    <row r="16" spans="1:4" ht="60.75" thickBot="1">
      <c r="A16" s="7" t="s">
        <v>47</v>
      </c>
      <c r="B16" s="4" t="s">
        <v>48</v>
      </c>
      <c r="C16" s="139">
        <v>1481000</v>
      </c>
      <c r="D16" s="185">
        <v>0</v>
      </c>
    </row>
    <row r="17" spans="1:4" ht="72" thickBot="1">
      <c r="A17" s="5" t="s">
        <v>49</v>
      </c>
      <c r="B17" s="6" t="s">
        <v>50</v>
      </c>
      <c r="C17" s="136" t="s">
        <v>307</v>
      </c>
      <c r="D17" s="185">
        <v>-1481000</v>
      </c>
    </row>
    <row r="18" spans="1:10" ht="64.5" customHeight="1" thickBot="1">
      <c r="A18" s="7" t="s">
        <v>51</v>
      </c>
      <c r="B18" s="4" t="s">
        <v>52</v>
      </c>
      <c r="C18" s="136" t="s">
        <v>307</v>
      </c>
      <c r="D18" s="185">
        <v>-1481000</v>
      </c>
      <c r="J18" t="s">
        <v>217</v>
      </c>
    </row>
    <row r="19" spans="1:4" ht="33" customHeight="1" thickBot="1">
      <c r="A19" s="5" t="s">
        <v>53</v>
      </c>
      <c r="B19" s="6" t="s">
        <v>54</v>
      </c>
      <c r="C19" s="138">
        <v>219032</v>
      </c>
      <c r="D19" s="186">
        <v>-3650505.65</v>
      </c>
    </row>
    <row r="20" spans="1:4" ht="18.75" customHeight="1" thickBot="1">
      <c r="A20" s="5" t="s">
        <v>55</v>
      </c>
      <c r="B20" s="6" t="s">
        <v>56</v>
      </c>
      <c r="C20" s="138">
        <f>C21</f>
        <v>-21919681.41</v>
      </c>
      <c r="D20" s="186">
        <v>-20330803.9</v>
      </c>
    </row>
    <row r="21" spans="1:4" ht="32.25" customHeight="1" thickBot="1">
      <c r="A21" s="7" t="s">
        <v>57</v>
      </c>
      <c r="B21" s="4" t="s">
        <v>58</v>
      </c>
      <c r="C21" s="139">
        <f>C22</f>
        <v>-21919681.41</v>
      </c>
      <c r="D21" s="185">
        <v>-20330803.9</v>
      </c>
    </row>
    <row r="22" spans="1:4" ht="33" customHeight="1" thickBot="1">
      <c r="A22" s="7" t="s">
        <v>59</v>
      </c>
      <c r="B22" s="4" t="s">
        <v>60</v>
      </c>
      <c r="C22" s="139">
        <f>C23</f>
        <v>-21919681.41</v>
      </c>
      <c r="D22" s="185">
        <f>D23</f>
        <v>-20330803.9</v>
      </c>
    </row>
    <row r="23" spans="1:4" ht="31.5" customHeight="1" thickBot="1">
      <c r="A23" s="7" t="s">
        <v>61</v>
      </c>
      <c r="B23" s="4" t="s">
        <v>62</v>
      </c>
      <c r="C23" s="139">
        <v>-21919681.41</v>
      </c>
      <c r="D23" s="185">
        <v>-20330803.9</v>
      </c>
    </row>
    <row r="24" spans="1:4" ht="33" customHeight="1" thickBot="1">
      <c r="A24" s="5" t="s">
        <v>63</v>
      </c>
      <c r="B24" s="6" t="s">
        <v>64</v>
      </c>
      <c r="C24" s="138">
        <f>C25</f>
        <v>22138713.41</v>
      </c>
      <c r="D24" s="186">
        <v>16680298.25</v>
      </c>
    </row>
    <row r="25" spans="1:4" ht="36" customHeight="1" thickBot="1">
      <c r="A25" s="7" t="s">
        <v>65</v>
      </c>
      <c r="B25" s="4" t="s">
        <v>66</v>
      </c>
      <c r="C25" s="139">
        <f>C26</f>
        <v>22138713.41</v>
      </c>
      <c r="D25" s="185">
        <v>16680298.25</v>
      </c>
    </row>
    <row r="26" spans="1:4" ht="33.75" customHeight="1" thickBot="1">
      <c r="A26" s="7" t="s">
        <v>67</v>
      </c>
      <c r="B26" s="4" t="s">
        <v>68</v>
      </c>
      <c r="C26" s="139">
        <f>C27</f>
        <v>22138713.41</v>
      </c>
      <c r="D26" s="185">
        <v>16680298.25</v>
      </c>
    </row>
    <row r="27" spans="1:4" ht="34.5" customHeight="1" thickBot="1">
      <c r="A27" s="7" t="s">
        <v>69</v>
      </c>
      <c r="B27" s="4" t="s">
        <v>70</v>
      </c>
      <c r="C27" s="139">
        <v>22138713.41</v>
      </c>
      <c r="D27" s="185">
        <v>16680298.25</v>
      </c>
    </row>
    <row r="28" spans="1:4" ht="21.75" customHeight="1" thickBot="1">
      <c r="A28" s="295" t="s">
        <v>71</v>
      </c>
      <c r="B28" s="296"/>
      <c r="C28" s="138">
        <v>219032</v>
      </c>
      <c r="D28" s="186">
        <v>-5131505.65</v>
      </c>
    </row>
  </sheetData>
  <sheetProtection/>
  <mergeCells count="9">
    <mergeCell ref="A28:B28"/>
    <mergeCell ref="B3:C3"/>
    <mergeCell ref="D6:D7"/>
    <mergeCell ref="C6:C7"/>
    <mergeCell ref="A1:D1"/>
    <mergeCell ref="C2:D2"/>
    <mergeCell ref="A4:D4"/>
    <mergeCell ref="A6:A7"/>
    <mergeCell ref="B6:B7"/>
  </mergeCells>
  <printOptions/>
  <pageMargins left="0.7" right="0.7" top="0.36" bottom="0.41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52">
      <selection activeCell="I58" sqref="I58"/>
    </sheetView>
  </sheetViews>
  <sheetFormatPr defaultColWidth="9.140625" defaultRowHeight="15"/>
  <cols>
    <col min="1" max="1" width="24.7109375" style="0" customWidth="1"/>
    <col min="2" max="2" width="39.57421875" style="0" customWidth="1"/>
    <col min="3" max="3" width="14.421875" style="0" customWidth="1"/>
    <col min="4" max="4" width="15.7109375" style="0" customWidth="1"/>
    <col min="5" max="11" width="9.140625" style="0" customWidth="1"/>
  </cols>
  <sheetData>
    <row r="1" spans="1:4" ht="83.25" customHeight="1">
      <c r="A1" s="307" t="s">
        <v>366</v>
      </c>
      <c r="B1" s="308"/>
      <c r="C1" s="308"/>
      <c r="D1" s="308"/>
    </row>
    <row r="2" spans="1:4" ht="1.5" customHeight="1">
      <c r="A2" s="144"/>
      <c r="B2" s="297"/>
      <c r="C2" s="297"/>
      <c r="D2" s="297"/>
    </row>
    <row r="3" spans="1:4" ht="30" customHeight="1">
      <c r="A3" s="309" t="s">
        <v>222</v>
      </c>
      <c r="B3" s="310"/>
      <c r="C3" s="310"/>
      <c r="D3" s="310"/>
    </row>
    <row r="4" spans="1:4" ht="15.75" thickBot="1">
      <c r="A4" s="145"/>
      <c r="B4" s="145"/>
      <c r="C4" s="145"/>
      <c r="D4" s="146" t="s">
        <v>128</v>
      </c>
    </row>
    <row r="5" spans="1:4" ht="19.5" customHeight="1">
      <c r="A5" s="187" t="s">
        <v>223</v>
      </c>
      <c r="B5" s="311" t="s">
        <v>224</v>
      </c>
      <c r="C5" s="313" t="s">
        <v>362</v>
      </c>
      <c r="D5" s="313" t="s">
        <v>365</v>
      </c>
    </row>
    <row r="6" spans="1:4" ht="35.25" customHeight="1" thickBot="1">
      <c r="A6" s="188" t="s">
        <v>225</v>
      </c>
      <c r="B6" s="312"/>
      <c r="C6" s="314"/>
      <c r="D6" s="314"/>
    </row>
    <row r="7" spans="1:4" ht="17.25" customHeight="1" thickBot="1">
      <c r="A7" s="189" t="s">
        <v>226</v>
      </c>
      <c r="B7" s="190" t="s">
        <v>227</v>
      </c>
      <c r="C7" s="191">
        <f>SUM(C8+C17+C23+C26+C34+C37)</f>
        <v>2341181.41</v>
      </c>
      <c r="D7" s="192">
        <f>SUM(D8+D17+D23+D26+D34+D37)</f>
        <v>1933712.93</v>
      </c>
    </row>
    <row r="8" spans="1:4" ht="17.25" customHeight="1" thickBot="1">
      <c r="A8" s="193" t="s">
        <v>228</v>
      </c>
      <c r="B8" s="194" t="s">
        <v>229</v>
      </c>
      <c r="C8" s="195">
        <f>SUM(C9)</f>
        <v>1000500.81</v>
      </c>
      <c r="D8" s="196">
        <f>SUM(D9)</f>
        <v>603535.23</v>
      </c>
    </row>
    <row r="9" spans="1:4" ht="18" customHeight="1" thickBot="1">
      <c r="A9" s="197" t="s">
        <v>230</v>
      </c>
      <c r="B9" s="198" t="s">
        <v>231</v>
      </c>
      <c r="C9" s="199">
        <f>SUM(C10)</f>
        <v>1000500.81</v>
      </c>
      <c r="D9" s="199">
        <f>SUM(D10+D11+D12+D13+D14+D15+D16)</f>
        <v>603535.23</v>
      </c>
    </row>
    <row r="10" spans="1:4" ht="113.25" customHeight="1" thickBot="1">
      <c r="A10" s="197" t="s">
        <v>232</v>
      </c>
      <c r="B10" s="198" t="s">
        <v>367</v>
      </c>
      <c r="C10" s="199">
        <v>1000500.81</v>
      </c>
      <c r="D10" s="200">
        <v>603535.23</v>
      </c>
    </row>
    <row r="11" spans="1:4" ht="119.25" customHeight="1" hidden="1" thickBot="1">
      <c r="A11" s="197" t="s">
        <v>368</v>
      </c>
      <c r="B11" s="198" t="s">
        <v>369</v>
      </c>
      <c r="C11" s="199"/>
      <c r="D11" s="200"/>
    </row>
    <row r="12" spans="1:4" ht="156" customHeight="1" hidden="1" thickBot="1">
      <c r="A12" s="197" t="s">
        <v>370</v>
      </c>
      <c r="B12" s="198" t="s">
        <v>371</v>
      </c>
      <c r="C12" s="199"/>
      <c r="D12" s="200"/>
    </row>
    <row r="13" spans="1:4" ht="165" customHeight="1" hidden="1" thickBot="1">
      <c r="A13" s="197" t="s">
        <v>373</v>
      </c>
      <c r="B13" s="198" t="s">
        <v>372</v>
      </c>
      <c r="C13" s="199"/>
      <c r="D13" s="200"/>
    </row>
    <row r="14" spans="1:4" ht="123.75" customHeight="1" hidden="1" thickBot="1">
      <c r="A14" s="197" t="s">
        <v>375</v>
      </c>
      <c r="B14" s="198" t="s">
        <v>374</v>
      </c>
      <c r="C14" s="199"/>
      <c r="D14" s="200"/>
    </row>
    <row r="15" spans="1:4" ht="98.25" customHeight="1" hidden="1" thickBot="1">
      <c r="A15" s="197" t="s">
        <v>376</v>
      </c>
      <c r="B15" s="198" t="s">
        <v>377</v>
      </c>
      <c r="C15" s="199"/>
      <c r="D15" s="200"/>
    </row>
    <row r="16" spans="1:4" ht="125.25" customHeight="1" hidden="1" thickBot="1">
      <c r="A16" s="197" t="s">
        <v>378</v>
      </c>
      <c r="B16" s="198" t="s">
        <v>379</v>
      </c>
      <c r="C16" s="199"/>
      <c r="D16" s="199"/>
    </row>
    <row r="17" spans="1:4" ht="58.5" customHeight="1" thickBot="1">
      <c r="A17" s="193" t="s">
        <v>233</v>
      </c>
      <c r="B17" s="194" t="s">
        <v>234</v>
      </c>
      <c r="C17" s="195">
        <f>SUM(C18)</f>
        <v>391200</v>
      </c>
      <c r="D17" s="196">
        <f>SUM(D18)</f>
        <v>391252.68</v>
      </c>
    </row>
    <row r="18" spans="1:4" ht="49.5" customHeight="1" thickBot="1">
      <c r="A18" s="197" t="s">
        <v>235</v>
      </c>
      <c r="B18" s="198" t="s">
        <v>236</v>
      </c>
      <c r="C18" s="199">
        <f>SUM(C19+C20+C21+C22)</f>
        <v>391200</v>
      </c>
      <c r="D18" s="200">
        <f>SUM(D19+D20+D21+D22)</f>
        <v>391252.68</v>
      </c>
    </row>
    <row r="19" spans="1:4" ht="165.75" customHeight="1" thickBot="1">
      <c r="A19" s="197" t="s">
        <v>336</v>
      </c>
      <c r="B19" s="201" t="s">
        <v>333</v>
      </c>
      <c r="C19" s="199">
        <v>168000</v>
      </c>
      <c r="D19" s="200">
        <v>180460.5</v>
      </c>
    </row>
    <row r="20" spans="1:4" ht="197.25" customHeight="1" thickBot="1">
      <c r="A20" s="197" t="s">
        <v>337</v>
      </c>
      <c r="B20" s="154" t="s">
        <v>334</v>
      </c>
      <c r="C20" s="199">
        <v>1500</v>
      </c>
      <c r="D20" s="200">
        <v>1290.79</v>
      </c>
    </row>
    <row r="21" spans="1:4" ht="168" customHeight="1" thickBot="1">
      <c r="A21" s="197" t="s">
        <v>338</v>
      </c>
      <c r="B21" s="202" t="s">
        <v>335</v>
      </c>
      <c r="C21" s="199">
        <v>221700</v>
      </c>
      <c r="D21" s="200">
        <v>242770.08</v>
      </c>
    </row>
    <row r="22" spans="1:4" ht="87.75" customHeight="1" thickBot="1">
      <c r="A22" s="197" t="s">
        <v>237</v>
      </c>
      <c r="B22" s="198" t="s">
        <v>238</v>
      </c>
      <c r="C22" s="234">
        <v>0</v>
      </c>
      <c r="D22" s="235">
        <v>-33268.69</v>
      </c>
    </row>
    <row r="23" spans="1:4" ht="30" customHeight="1" thickBot="1">
      <c r="A23" s="193" t="s">
        <v>239</v>
      </c>
      <c r="B23" s="194" t="s">
        <v>240</v>
      </c>
      <c r="C23" s="195">
        <f>SUM(C24)</f>
        <v>100000</v>
      </c>
      <c r="D23" s="196">
        <f>SUM(D24)</f>
        <v>95220.9</v>
      </c>
    </row>
    <row r="24" spans="1:4" ht="24" customHeight="1" thickBot="1">
      <c r="A24" s="197" t="s">
        <v>241</v>
      </c>
      <c r="B24" s="198" t="s">
        <v>242</v>
      </c>
      <c r="C24" s="199">
        <f>SUM(C25)</f>
        <v>100000</v>
      </c>
      <c r="D24" s="200">
        <v>95220.9</v>
      </c>
    </row>
    <row r="25" spans="1:4" ht="24" customHeight="1" thickBot="1">
      <c r="A25" s="197" t="s">
        <v>243</v>
      </c>
      <c r="B25" s="198" t="s">
        <v>242</v>
      </c>
      <c r="C25" s="199">
        <v>100000</v>
      </c>
      <c r="D25" s="200">
        <v>95220.9</v>
      </c>
    </row>
    <row r="26" spans="1:4" ht="24.75" customHeight="1" thickBot="1">
      <c r="A26" s="193" t="s">
        <v>244</v>
      </c>
      <c r="B26" s="194" t="s">
        <v>245</v>
      </c>
      <c r="C26" s="195">
        <f>SUM(C27+C29)</f>
        <v>817000</v>
      </c>
      <c r="D26" s="196">
        <f>SUM(D27+D29)</f>
        <v>811223.52</v>
      </c>
    </row>
    <row r="27" spans="1:4" ht="23.25" customHeight="1" thickBot="1">
      <c r="A27" s="197" t="s">
        <v>246</v>
      </c>
      <c r="B27" s="198" t="s">
        <v>247</v>
      </c>
      <c r="C27" s="199">
        <f>SUM(C28)</f>
        <v>70000</v>
      </c>
      <c r="D27" s="200">
        <v>67504.14</v>
      </c>
    </row>
    <row r="28" spans="1:4" ht="80.25" customHeight="1" thickBot="1">
      <c r="A28" s="197" t="s">
        <v>248</v>
      </c>
      <c r="B28" s="198" t="s">
        <v>249</v>
      </c>
      <c r="C28" s="199">
        <v>70000</v>
      </c>
      <c r="D28" s="200">
        <v>67504.14</v>
      </c>
    </row>
    <row r="29" spans="1:4" ht="18" customHeight="1" thickBot="1">
      <c r="A29" s="193" t="s">
        <v>250</v>
      </c>
      <c r="B29" s="194" t="s">
        <v>251</v>
      </c>
      <c r="C29" s="195">
        <f>SUM(C30+C32)</f>
        <v>747000</v>
      </c>
      <c r="D29" s="196">
        <f>SUM(D30+D32)</f>
        <v>743719.38</v>
      </c>
    </row>
    <row r="30" spans="1:4" ht="18.75" customHeight="1" thickBot="1">
      <c r="A30" s="197" t="s">
        <v>252</v>
      </c>
      <c r="B30" s="198" t="s">
        <v>253</v>
      </c>
      <c r="C30" s="199">
        <f>SUM(C31)</f>
        <v>267000</v>
      </c>
      <c r="D30" s="200">
        <v>266624.71</v>
      </c>
    </row>
    <row r="31" spans="1:4" ht="64.5" customHeight="1" thickBot="1">
      <c r="A31" s="197" t="s">
        <v>254</v>
      </c>
      <c r="B31" s="198" t="s">
        <v>255</v>
      </c>
      <c r="C31" s="199">
        <v>267000</v>
      </c>
      <c r="D31" s="200">
        <v>266624.71</v>
      </c>
    </row>
    <row r="32" spans="1:4" ht="21" customHeight="1" thickBot="1">
      <c r="A32" s="197" t="s">
        <v>256</v>
      </c>
      <c r="B32" s="198" t="s">
        <v>257</v>
      </c>
      <c r="C32" s="199">
        <f>SUM(C33)</f>
        <v>480000</v>
      </c>
      <c r="D32" s="200">
        <v>477094.67</v>
      </c>
    </row>
    <row r="33" spans="1:4" ht="60" customHeight="1" thickBot="1">
      <c r="A33" s="197" t="s">
        <v>258</v>
      </c>
      <c r="B33" s="198" t="s">
        <v>259</v>
      </c>
      <c r="C33" s="199">
        <v>480000</v>
      </c>
      <c r="D33" s="200">
        <v>477094.67</v>
      </c>
    </row>
    <row r="34" spans="1:4" ht="27.75" customHeight="1" thickBot="1">
      <c r="A34" s="193" t="s">
        <v>260</v>
      </c>
      <c r="B34" s="194" t="s">
        <v>261</v>
      </c>
      <c r="C34" s="195">
        <f>SUM(C35)</f>
        <v>5200</v>
      </c>
      <c r="D34" s="195">
        <f>SUM(D35)</f>
        <v>5200</v>
      </c>
    </row>
    <row r="35" spans="1:4" ht="62.25" customHeight="1" thickBot="1">
      <c r="A35" s="197" t="s">
        <v>262</v>
      </c>
      <c r="B35" s="198" t="s">
        <v>263</v>
      </c>
      <c r="C35" s="199">
        <f>SUM(C36)</f>
        <v>5200</v>
      </c>
      <c r="D35" s="199">
        <v>5200</v>
      </c>
    </row>
    <row r="36" spans="1:4" ht="109.5" customHeight="1" thickBot="1">
      <c r="A36" s="197" t="s">
        <v>264</v>
      </c>
      <c r="B36" s="203" t="s">
        <v>265</v>
      </c>
      <c r="C36" s="204">
        <v>5200</v>
      </c>
      <c r="D36" s="199">
        <v>5200</v>
      </c>
    </row>
    <row r="37" spans="1:4" ht="78.75" customHeight="1" thickBot="1">
      <c r="A37" s="205" t="s">
        <v>340</v>
      </c>
      <c r="B37" s="155" t="s">
        <v>339</v>
      </c>
      <c r="C37" s="206">
        <f>SUM(C38)</f>
        <v>27280.6</v>
      </c>
      <c r="D37" s="199">
        <f>SUM(D38)</f>
        <v>27280.6</v>
      </c>
    </row>
    <row r="38" spans="1:4" ht="147" customHeight="1" thickBot="1">
      <c r="A38" s="205" t="s">
        <v>344</v>
      </c>
      <c r="B38" s="156" t="s">
        <v>341</v>
      </c>
      <c r="C38" s="204">
        <f>SUM(C39)</f>
        <v>27280.6</v>
      </c>
      <c r="D38" s="199">
        <v>27280.6</v>
      </c>
    </row>
    <row r="39" spans="1:4" ht="93" customHeight="1" thickBot="1">
      <c r="A39" s="205" t="s">
        <v>343</v>
      </c>
      <c r="B39" s="207" t="s">
        <v>342</v>
      </c>
      <c r="C39" s="208">
        <v>27280.6</v>
      </c>
      <c r="D39" s="200">
        <v>27280.6</v>
      </c>
    </row>
    <row r="40" spans="1:4" ht="26.25" customHeight="1" thickBot="1">
      <c r="A40" s="193" t="s">
        <v>266</v>
      </c>
      <c r="B40" s="194" t="s">
        <v>267</v>
      </c>
      <c r="C40" s="195">
        <f>SUM(C41)</f>
        <v>18097500</v>
      </c>
      <c r="D40" s="196">
        <f>SUM(D41)</f>
        <v>18074522.47</v>
      </c>
    </row>
    <row r="41" spans="1:4" ht="63" customHeight="1" thickBot="1">
      <c r="A41" s="193" t="s">
        <v>268</v>
      </c>
      <c r="B41" s="194" t="s">
        <v>269</v>
      </c>
      <c r="C41" s="195">
        <f>SUM(C42+C49+C56+C47)</f>
        <v>18097500</v>
      </c>
      <c r="D41" s="195">
        <f>SUM(D42+D49+D56+D47)</f>
        <v>18074522.47</v>
      </c>
    </row>
    <row r="42" spans="1:4" ht="30.75" customHeight="1" thickBot="1">
      <c r="A42" s="209" t="s">
        <v>270</v>
      </c>
      <c r="B42" s="210" t="s">
        <v>271</v>
      </c>
      <c r="C42" s="199">
        <f>SUM(C45+C43)</f>
        <v>15759000</v>
      </c>
      <c r="D42" s="195">
        <f>SUM(D45+D43)</f>
        <v>15759000</v>
      </c>
    </row>
    <row r="43" spans="1:4" ht="31.5" customHeight="1" thickBot="1">
      <c r="A43" s="211" t="s">
        <v>303</v>
      </c>
      <c r="B43" s="4" t="s">
        <v>304</v>
      </c>
      <c r="C43" s="199">
        <f>SUM(C44)</f>
        <v>4594000</v>
      </c>
      <c r="D43" s="195">
        <f>SUM(D44)</f>
        <v>4594000</v>
      </c>
    </row>
    <row r="44" spans="1:4" ht="46.5" customHeight="1" thickBot="1">
      <c r="A44" s="211" t="s">
        <v>305</v>
      </c>
      <c r="B44" s="4" t="s">
        <v>306</v>
      </c>
      <c r="C44" s="199">
        <v>4594000</v>
      </c>
      <c r="D44" s="199">
        <v>4594000</v>
      </c>
    </row>
    <row r="45" spans="1:4" ht="35.25" customHeight="1" thickBot="1">
      <c r="A45" s="212" t="s">
        <v>272</v>
      </c>
      <c r="B45" s="213" t="s">
        <v>273</v>
      </c>
      <c r="C45" s="199">
        <f>SUM(C46)</f>
        <v>11165000</v>
      </c>
      <c r="D45" s="199">
        <v>11165000</v>
      </c>
    </row>
    <row r="46" spans="1:4" ht="49.5" customHeight="1" thickBot="1">
      <c r="A46" s="214" t="s">
        <v>274</v>
      </c>
      <c r="B46" s="215" t="s">
        <v>275</v>
      </c>
      <c r="C46" s="199">
        <v>11165000</v>
      </c>
      <c r="D46" s="199">
        <v>11165000</v>
      </c>
    </row>
    <row r="47" spans="1:4" ht="21.75" customHeight="1" thickBot="1">
      <c r="A47" s="193" t="s">
        <v>276</v>
      </c>
      <c r="B47" s="216" t="s">
        <v>277</v>
      </c>
      <c r="C47" s="195">
        <f>SUM(C48)</f>
        <v>1943100</v>
      </c>
      <c r="D47" s="195">
        <f>SUM(D48)</f>
        <v>1943100</v>
      </c>
    </row>
    <row r="48" spans="1:4" ht="30.75" customHeight="1" thickBot="1">
      <c r="A48" s="214" t="s">
        <v>278</v>
      </c>
      <c r="B48" s="217" t="s">
        <v>279</v>
      </c>
      <c r="C48" s="199">
        <v>1943100</v>
      </c>
      <c r="D48" s="199">
        <v>1943100</v>
      </c>
    </row>
    <row r="49" spans="1:4" ht="48.75" customHeight="1" thickBot="1">
      <c r="A49" s="218" t="s">
        <v>280</v>
      </c>
      <c r="B49" s="219" t="s">
        <v>281</v>
      </c>
      <c r="C49" s="195">
        <f>SUM(C52+C54+C51)</f>
        <v>190400</v>
      </c>
      <c r="D49" s="195">
        <f>SUM(D52+D54+D51)</f>
        <v>172422.47</v>
      </c>
    </row>
    <row r="50" spans="1:4" ht="48" customHeight="1" thickBot="1">
      <c r="A50" s="220" t="s">
        <v>282</v>
      </c>
      <c r="B50" s="221" t="s">
        <v>283</v>
      </c>
      <c r="C50" s="199">
        <v>1000</v>
      </c>
      <c r="D50" s="199">
        <v>1000</v>
      </c>
    </row>
    <row r="51" spans="1:4" ht="47.25" customHeight="1" thickBot="1">
      <c r="A51" s="222" t="s">
        <v>284</v>
      </c>
      <c r="B51" s="223" t="s">
        <v>285</v>
      </c>
      <c r="C51" s="199">
        <v>1000</v>
      </c>
      <c r="D51" s="199">
        <v>1000</v>
      </c>
    </row>
    <row r="52" spans="1:4" ht="67.5" customHeight="1" thickBot="1">
      <c r="A52" s="224" t="s">
        <v>286</v>
      </c>
      <c r="B52" s="225" t="s">
        <v>287</v>
      </c>
      <c r="C52" s="195">
        <f>SUM(C53)</f>
        <v>124400</v>
      </c>
      <c r="D52" s="195">
        <f>SUM(D53)</f>
        <v>124400</v>
      </c>
    </row>
    <row r="53" spans="1:4" ht="60.75" customHeight="1" thickBot="1">
      <c r="A53" s="226" t="s">
        <v>288</v>
      </c>
      <c r="B53" s="215" t="s">
        <v>289</v>
      </c>
      <c r="C53" s="199">
        <v>124400</v>
      </c>
      <c r="D53" s="199">
        <v>124400</v>
      </c>
    </row>
    <row r="54" spans="1:4" ht="49.5" customHeight="1" thickBot="1">
      <c r="A54" s="218" t="s">
        <v>290</v>
      </c>
      <c r="B54" s="219" t="s">
        <v>291</v>
      </c>
      <c r="C54" s="195">
        <f>SUM(C55)</f>
        <v>65000</v>
      </c>
      <c r="D54" s="196">
        <f>SUM(D55)</f>
        <v>47022.47</v>
      </c>
    </row>
    <row r="55" spans="1:4" ht="46.5" customHeight="1" thickBot="1">
      <c r="A55" s="226" t="s">
        <v>292</v>
      </c>
      <c r="B55" s="215" t="s">
        <v>293</v>
      </c>
      <c r="C55" s="199">
        <v>65000</v>
      </c>
      <c r="D55" s="200">
        <v>47022.47</v>
      </c>
    </row>
    <row r="56" spans="1:4" ht="24" customHeight="1" thickBot="1">
      <c r="A56" s="227" t="s">
        <v>294</v>
      </c>
      <c r="B56" s="228" t="s">
        <v>295</v>
      </c>
      <c r="C56" s="195">
        <f>SUM(C57+C59)</f>
        <v>205000</v>
      </c>
      <c r="D56" s="195">
        <f>SUM(D57+D59)</f>
        <v>200000</v>
      </c>
    </row>
    <row r="57" spans="1:4" ht="91.5" customHeight="1" thickBot="1">
      <c r="A57" s="229" t="s">
        <v>296</v>
      </c>
      <c r="B57" s="230" t="s">
        <v>297</v>
      </c>
      <c r="C57" s="199">
        <f>SUM(C58)</f>
        <v>5000</v>
      </c>
      <c r="D57" s="199">
        <f>SUM(D58)</f>
        <v>0</v>
      </c>
    </row>
    <row r="58" spans="1:4" ht="104.25" customHeight="1" thickBot="1">
      <c r="A58" s="229" t="s">
        <v>298</v>
      </c>
      <c r="B58" s="230" t="s">
        <v>299</v>
      </c>
      <c r="C58" s="199">
        <v>5000</v>
      </c>
      <c r="D58" s="199"/>
    </row>
    <row r="59" spans="1:4" ht="32.25" customHeight="1" thickBot="1">
      <c r="A59" s="231" t="s">
        <v>309</v>
      </c>
      <c r="B59" s="175" t="s">
        <v>301</v>
      </c>
      <c r="C59" s="195">
        <v>200000</v>
      </c>
      <c r="D59" s="195">
        <f>SUM(D60)</f>
        <v>200000</v>
      </c>
    </row>
    <row r="60" spans="1:4" ht="46.5" customHeight="1" thickBot="1">
      <c r="A60" s="232" t="s">
        <v>308</v>
      </c>
      <c r="B60" s="233" t="s">
        <v>302</v>
      </c>
      <c r="C60" s="199">
        <v>200000</v>
      </c>
      <c r="D60" s="199">
        <v>200000</v>
      </c>
    </row>
    <row r="61" spans="1:4" ht="18" customHeight="1" thickBot="1">
      <c r="A61" s="294"/>
      <c r="B61" s="194" t="s">
        <v>300</v>
      </c>
      <c r="C61" s="195">
        <f>SUM(C41+C7)</f>
        <v>20438681.41</v>
      </c>
      <c r="D61" s="195">
        <f>SUM(D41+D7)</f>
        <v>20008235.4</v>
      </c>
    </row>
  </sheetData>
  <sheetProtection/>
  <mergeCells count="6">
    <mergeCell ref="A1:D1"/>
    <mergeCell ref="A3:D3"/>
    <mergeCell ref="B5:B6"/>
    <mergeCell ref="D5:D6"/>
    <mergeCell ref="B2:D2"/>
    <mergeCell ref="C5:C6"/>
  </mergeCells>
  <printOptions/>
  <pageMargins left="0.23" right="0.1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view="pageBreakPreview" zoomScaleSheetLayoutView="100" zoomScalePageLayoutView="0" workbookViewId="0" topLeftCell="A148">
      <selection activeCell="J151" sqref="J15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13" customWidth="1"/>
    <col min="6" max="6" width="18.28125" style="13" customWidth="1"/>
    <col min="7" max="7" width="16.7109375" style="12" customWidth="1"/>
    <col min="8" max="8" width="10.00390625" style="0" customWidth="1"/>
  </cols>
  <sheetData>
    <row r="1" spans="1:7" ht="121.5" customHeight="1">
      <c r="A1" s="321"/>
      <c r="B1" s="322"/>
      <c r="C1" s="321"/>
      <c r="D1" s="322"/>
      <c r="E1" s="321" t="s">
        <v>380</v>
      </c>
      <c r="F1" s="321"/>
      <c r="G1" s="321"/>
    </row>
    <row r="2" spans="1:7" ht="33.75" customHeight="1">
      <c r="A2" s="323" t="s">
        <v>216</v>
      </c>
      <c r="B2" s="323"/>
      <c r="C2" s="323"/>
      <c r="D2" s="323"/>
      <c r="E2" s="323"/>
      <c r="F2" s="323"/>
      <c r="G2" s="324"/>
    </row>
    <row r="3" ht="15" hidden="1">
      <c r="G3" s="1" t="s">
        <v>127</v>
      </c>
    </row>
    <row r="4" spans="1:7" ht="15.75" customHeight="1">
      <c r="A4" s="23" t="s">
        <v>72</v>
      </c>
      <c r="B4" s="23" t="s">
        <v>74</v>
      </c>
      <c r="C4" s="23"/>
      <c r="D4" s="23"/>
      <c r="E4" s="24"/>
      <c r="F4" s="315" t="s">
        <v>362</v>
      </c>
      <c r="G4" s="318" t="s">
        <v>365</v>
      </c>
    </row>
    <row r="5" spans="1:7" ht="16.5" customHeight="1">
      <c r="A5" s="23" t="s">
        <v>73</v>
      </c>
      <c r="B5" s="23" t="s">
        <v>75</v>
      </c>
      <c r="C5" s="23" t="s">
        <v>76</v>
      </c>
      <c r="D5" s="23" t="s">
        <v>77</v>
      </c>
      <c r="E5" s="25" t="s">
        <v>78</v>
      </c>
      <c r="F5" s="316"/>
      <c r="G5" s="319"/>
    </row>
    <row r="6" spans="1:7" ht="15" customHeight="1" thickBot="1">
      <c r="A6" s="23"/>
      <c r="B6" s="23" t="s">
        <v>73</v>
      </c>
      <c r="C6" s="26"/>
      <c r="D6" s="26"/>
      <c r="E6" s="27"/>
      <c r="F6" s="317"/>
      <c r="G6" s="320"/>
    </row>
    <row r="7" spans="1:7" s="30" customFormat="1" ht="21" customHeight="1" thickBot="1">
      <c r="A7" s="84" t="s">
        <v>94</v>
      </c>
      <c r="B7" s="84" t="s">
        <v>95</v>
      </c>
      <c r="C7" s="85" t="s">
        <v>109</v>
      </c>
      <c r="D7" s="84" t="s">
        <v>98</v>
      </c>
      <c r="E7" s="86" t="s">
        <v>79</v>
      </c>
      <c r="F7" s="261">
        <f>F8+F16+F35+F40+F29</f>
        <v>8836063.16</v>
      </c>
      <c r="G7" s="254">
        <f>G8+G16+G35+G40+G29</f>
        <v>7872246.1</v>
      </c>
    </row>
    <row r="8" spans="1:7" s="30" customFormat="1" ht="48" customHeight="1" thickBot="1">
      <c r="A8" s="17" t="s">
        <v>94</v>
      </c>
      <c r="B8" s="17" t="s">
        <v>96</v>
      </c>
      <c r="C8" s="17" t="s">
        <v>109</v>
      </c>
      <c r="D8" s="17" t="s">
        <v>98</v>
      </c>
      <c r="E8" s="87" t="s">
        <v>129</v>
      </c>
      <c r="F8" s="262">
        <f>F9</f>
        <v>879947.49</v>
      </c>
      <c r="G8" s="255">
        <f>G9</f>
        <v>686168.99</v>
      </c>
    </row>
    <row r="9" spans="1:7" ht="47.25" customHeight="1" thickBot="1">
      <c r="A9" s="32" t="s">
        <v>94</v>
      </c>
      <c r="B9" s="17" t="s">
        <v>96</v>
      </c>
      <c r="C9" s="17" t="s">
        <v>115</v>
      </c>
      <c r="D9" s="17" t="s">
        <v>98</v>
      </c>
      <c r="E9" s="83" t="s">
        <v>165</v>
      </c>
      <c r="F9" s="263">
        <f>F10</f>
        <v>879947.49</v>
      </c>
      <c r="G9" s="256">
        <f>G10</f>
        <v>686168.99</v>
      </c>
    </row>
    <row r="10" spans="1:7" ht="61.5" customHeight="1" thickBot="1">
      <c r="A10" s="32" t="s">
        <v>94</v>
      </c>
      <c r="B10" s="17" t="s">
        <v>96</v>
      </c>
      <c r="C10" s="17" t="s">
        <v>114</v>
      </c>
      <c r="D10" s="17" t="s">
        <v>98</v>
      </c>
      <c r="E10" s="83" t="s">
        <v>162</v>
      </c>
      <c r="F10" s="263">
        <f>F11+F13</f>
        <v>879947.49</v>
      </c>
      <c r="G10" s="256">
        <f>G11+G13</f>
        <v>686168.99</v>
      </c>
    </row>
    <row r="11" spans="1:7" ht="30.75" customHeight="1" thickBot="1">
      <c r="A11" s="17" t="s">
        <v>94</v>
      </c>
      <c r="B11" s="17" t="s">
        <v>96</v>
      </c>
      <c r="C11" s="33" t="s">
        <v>121</v>
      </c>
      <c r="D11" s="17" t="s">
        <v>98</v>
      </c>
      <c r="E11" s="83" t="s">
        <v>166</v>
      </c>
      <c r="F11" s="263">
        <f>F12</f>
        <v>825000</v>
      </c>
      <c r="G11" s="256">
        <f>G12</f>
        <v>631221.5</v>
      </c>
    </row>
    <row r="12" spans="1:7" ht="30.75" customHeight="1" thickBot="1">
      <c r="A12" s="28" t="s">
        <v>94</v>
      </c>
      <c r="B12" s="28" t="s">
        <v>96</v>
      </c>
      <c r="C12" s="29" t="s">
        <v>121</v>
      </c>
      <c r="D12" s="28" t="s">
        <v>153</v>
      </c>
      <c r="E12" s="83" t="s">
        <v>130</v>
      </c>
      <c r="F12" s="263">
        <v>825000</v>
      </c>
      <c r="G12" s="256">
        <v>631221.5</v>
      </c>
    </row>
    <row r="13" spans="1:7" ht="78" customHeight="1" thickBot="1">
      <c r="A13" s="28" t="s">
        <v>94</v>
      </c>
      <c r="B13" s="28" t="s">
        <v>96</v>
      </c>
      <c r="C13" s="28" t="s">
        <v>313</v>
      </c>
      <c r="D13" s="29"/>
      <c r="E13" s="147" t="s">
        <v>310</v>
      </c>
      <c r="F13" s="263">
        <f>F14</f>
        <v>54947.49</v>
      </c>
      <c r="G13" s="256">
        <f>G14</f>
        <v>54947.49</v>
      </c>
    </row>
    <row r="14" spans="1:7" ht="30.75" customHeight="1" thickBot="1">
      <c r="A14" s="28" t="s">
        <v>94</v>
      </c>
      <c r="B14" s="28" t="s">
        <v>96</v>
      </c>
      <c r="C14" s="28" t="s">
        <v>313</v>
      </c>
      <c r="D14" s="29" t="s">
        <v>214</v>
      </c>
      <c r="E14" s="148" t="s">
        <v>311</v>
      </c>
      <c r="F14" s="263">
        <f>F15</f>
        <v>54947.49</v>
      </c>
      <c r="G14" s="256">
        <f>G15</f>
        <v>54947.49</v>
      </c>
    </row>
    <row r="15" spans="1:7" ht="29.25" customHeight="1">
      <c r="A15" s="28" t="s">
        <v>94</v>
      </c>
      <c r="B15" s="28" t="s">
        <v>96</v>
      </c>
      <c r="C15" s="28" t="s">
        <v>313</v>
      </c>
      <c r="D15" s="29" t="s">
        <v>153</v>
      </c>
      <c r="E15" s="148" t="s">
        <v>312</v>
      </c>
      <c r="F15" s="249">
        <v>54947.49</v>
      </c>
      <c r="G15" s="256">
        <v>54947.49</v>
      </c>
    </row>
    <row r="16" spans="1:7" s="31" customFormat="1" ht="62.25" customHeight="1" thickBot="1">
      <c r="A16" s="17" t="s">
        <v>94</v>
      </c>
      <c r="B16" s="17" t="s">
        <v>99</v>
      </c>
      <c r="C16" s="17" t="s">
        <v>109</v>
      </c>
      <c r="D16" s="17" t="s">
        <v>98</v>
      </c>
      <c r="E16" s="82" t="s">
        <v>131</v>
      </c>
      <c r="F16" s="262">
        <f>F17</f>
        <v>2253813.97</v>
      </c>
      <c r="G16" s="257">
        <f>G17</f>
        <v>1934737.2</v>
      </c>
    </row>
    <row r="17" spans="1:7" s="30" customFormat="1" ht="49.5" customHeight="1" thickBot="1">
      <c r="A17" s="28" t="s">
        <v>94</v>
      </c>
      <c r="B17" s="28" t="s">
        <v>99</v>
      </c>
      <c r="C17" s="28" t="s">
        <v>115</v>
      </c>
      <c r="D17" s="28" t="s">
        <v>98</v>
      </c>
      <c r="E17" s="83" t="s">
        <v>165</v>
      </c>
      <c r="F17" s="263">
        <f>F18</f>
        <v>2253813.97</v>
      </c>
      <c r="G17" s="255">
        <f>G18</f>
        <v>1934737.2</v>
      </c>
    </row>
    <row r="18" spans="1:7" s="31" customFormat="1" ht="51.75" customHeight="1" thickBot="1">
      <c r="A18" s="28" t="s">
        <v>94</v>
      </c>
      <c r="B18" s="28" t="s">
        <v>99</v>
      </c>
      <c r="C18" s="28" t="s">
        <v>114</v>
      </c>
      <c r="D18" s="28" t="s">
        <v>98</v>
      </c>
      <c r="E18" s="83" t="s">
        <v>167</v>
      </c>
      <c r="F18" s="263">
        <f>F19+F27+F23</f>
        <v>2253813.97</v>
      </c>
      <c r="G18" s="257">
        <f>G19+G27+G23</f>
        <v>1934737.2</v>
      </c>
    </row>
    <row r="19" spans="1:7" ht="16.5" customHeight="1" thickBot="1">
      <c r="A19" s="28" t="s">
        <v>94</v>
      </c>
      <c r="B19" s="28" t="s">
        <v>99</v>
      </c>
      <c r="C19" s="28" t="s">
        <v>122</v>
      </c>
      <c r="D19" s="28" t="s">
        <v>98</v>
      </c>
      <c r="E19" s="83" t="s">
        <v>132</v>
      </c>
      <c r="F19" s="263">
        <f>F20+F21+F22</f>
        <v>2197477</v>
      </c>
      <c r="G19" s="256">
        <f>G20+G21+G22</f>
        <v>1878400.23</v>
      </c>
    </row>
    <row r="20" spans="1:7" ht="32.25" customHeight="1" thickBot="1">
      <c r="A20" s="28" t="s">
        <v>94</v>
      </c>
      <c r="B20" s="28" t="s">
        <v>99</v>
      </c>
      <c r="C20" s="28" t="s">
        <v>122</v>
      </c>
      <c r="D20" s="28" t="s">
        <v>153</v>
      </c>
      <c r="E20" s="83" t="s">
        <v>130</v>
      </c>
      <c r="F20" s="263">
        <v>1340000</v>
      </c>
      <c r="G20" s="256">
        <v>1027089.84</v>
      </c>
    </row>
    <row r="21" spans="1:7" ht="33" customHeight="1" thickBot="1">
      <c r="A21" s="28" t="s">
        <v>94</v>
      </c>
      <c r="B21" s="28" t="s">
        <v>99</v>
      </c>
      <c r="C21" s="28" t="s">
        <v>122</v>
      </c>
      <c r="D21" s="28" t="s">
        <v>154</v>
      </c>
      <c r="E21" s="83" t="s">
        <v>80</v>
      </c>
      <c r="F21" s="263">
        <v>678280</v>
      </c>
      <c r="G21" s="256">
        <v>672587.4</v>
      </c>
    </row>
    <row r="22" spans="1:7" s="31" customFormat="1" ht="22.5" customHeight="1" thickBot="1">
      <c r="A22" s="28" t="s">
        <v>94</v>
      </c>
      <c r="B22" s="28" t="s">
        <v>99</v>
      </c>
      <c r="C22" s="28" t="s">
        <v>122</v>
      </c>
      <c r="D22" s="28" t="s">
        <v>155</v>
      </c>
      <c r="E22" s="83" t="s">
        <v>133</v>
      </c>
      <c r="F22" s="263">
        <v>179197</v>
      </c>
      <c r="G22" s="257">
        <v>178722.99</v>
      </c>
    </row>
    <row r="23" spans="1:7" s="31" customFormat="1" ht="79.5" customHeight="1" thickBot="1">
      <c r="A23" s="28" t="s">
        <v>94</v>
      </c>
      <c r="B23" s="28" t="s">
        <v>99</v>
      </c>
      <c r="C23" s="28" t="s">
        <v>313</v>
      </c>
      <c r="D23" s="29"/>
      <c r="E23" s="147" t="s">
        <v>310</v>
      </c>
      <c r="F23" s="263">
        <f>SUM(F24+F26)</f>
        <v>55336.97</v>
      </c>
      <c r="G23" s="257">
        <f>SUM(G24+G26)</f>
        <v>55336.97</v>
      </c>
    </row>
    <row r="24" spans="1:7" s="31" customFormat="1" ht="28.5" customHeight="1" thickBot="1">
      <c r="A24" s="28" t="s">
        <v>94</v>
      </c>
      <c r="B24" s="28" t="s">
        <v>99</v>
      </c>
      <c r="C24" s="28" t="s">
        <v>313</v>
      </c>
      <c r="D24" s="29" t="s">
        <v>214</v>
      </c>
      <c r="E24" s="148" t="s">
        <v>311</v>
      </c>
      <c r="F24" s="263">
        <f>SUM(F25)</f>
        <v>54536.97</v>
      </c>
      <c r="G24" s="257">
        <f>SUM(G25)</f>
        <v>54536.97</v>
      </c>
    </row>
    <row r="25" spans="1:7" s="31" customFormat="1" ht="33" customHeight="1" thickBot="1">
      <c r="A25" s="28" t="s">
        <v>94</v>
      </c>
      <c r="B25" s="28" t="s">
        <v>99</v>
      </c>
      <c r="C25" s="28" t="s">
        <v>313</v>
      </c>
      <c r="D25" s="29" t="s">
        <v>153</v>
      </c>
      <c r="E25" s="148" t="s">
        <v>312</v>
      </c>
      <c r="F25" s="263">
        <v>54536.97</v>
      </c>
      <c r="G25" s="257">
        <v>54536.97</v>
      </c>
    </row>
    <row r="26" spans="1:7" s="31" customFormat="1" ht="33" customHeight="1" thickBot="1">
      <c r="A26" s="28" t="s">
        <v>94</v>
      </c>
      <c r="B26" s="28" t="s">
        <v>99</v>
      </c>
      <c r="C26" s="28" t="s">
        <v>313</v>
      </c>
      <c r="D26" s="29" t="s">
        <v>154</v>
      </c>
      <c r="E26" s="83" t="s">
        <v>80</v>
      </c>
      <c r="F26" s="263">
        <v>800</v>
      </c>
      <c r="G26" s="257">
        <v>800</v>
      </c>
    </row>
    <row r="27" spans="1:7" s="31" customFormat="1" ht="50.25" customHeight="1" thickBot="1">
      <c r="A27" s="28" t="s">
        <v>94</v>
      </c>
      <c r="B27" s="28" t="s">
        <v>99</v>
      </c>
      <c r="C27" s="28" t="s">
        <v>218</v>
      </c>
      <c r="D27" s="28" t="s">
        <v>98</v>
      </c>
      <c r="E27" s="83" t="s">
        <v>219</v>
      </c>
      <c r="F27" s="263">
        <v>1000</v>
      </c>
      <c r="G27" s="257">
        <v>1000</v>
      </c>
    </row>
    <row r="28" spans="1:7" s="31" customFormat="1" ht="33.75" customHeight="1" thickBot="1">
      <c r="A28" s="28" t="s">
        <v>94</v>
      </c>
      <c r="B28" s="28" t="s">
        <v>99</v>
      </c>
      <c r="C28" s="28" t="s">
        <v>218</v>
      </c>
      <c r="D28" s="28" t="s">
        <v>154</v>
      </c>
      <c r="E28" s="83" t="s">
        <v>80</v>
      </c>
      <c r="F28" s="263">
        <v>1000</v>
      </c>
      <c r="G28" s="257">
        <v>1000</v>
      </c>
    </row>
    <row r="29" spans="1:7" s="31" customFormat="1" ht="18" customHeight="1" thickBot="1">
      <c r="A29" s="128" t="s">
        <v>94</v>
      </c>
      <c r="B29" s="120" t="s">
        <v>7</v>
      </c>
      <c r="C29" s="121" t="s">
        <v>6</v>
      </c>
      <c r="D29" s="122" t="s">
        <v>98</v>
      </c>
      <c r="E29" s="108" t="s">
        <v>8</v>
      </c>
      <c r="F29" s="263" t="str">
        <f aca="true" t="shared" si="0" ref="F29:G33">F30</f>
        <v>233000</v>
      </c>
      <c r="G29" s="257" t="str">
        <f t="shared" si="0"/>
        <v>233000</v>
      </c>
    </row>
    <row r="30" spans="1:7" s="31" customFormat="1" ht="63.75" customHeight="1" thickBot="1">
      <c r="A30" s="129" t="s">
        <v>94</v>
      </c>
      <c r="B30" s="123" t="s">
        <v>7</v>
      </c>
      <c r="C30" s="123">
        <v>4000000000</v>
      </c>
      <c r="D30" s="124" t="s">
        <v>98</v>
      </c>
      <c r="E30" s="126" t="s">
        <v>13</v>
      </c>
      <c r="F30" s="263" t="str">
        <f t="shared" si="0"/>
        <v>233000</v>
      </c>
      <c r="G30" s="257" t="str">
        <f t="shared" si="0"/>
        <v>233000</v>
      </c>
    </row>
    <row r="31" spans="1:7" s="31" customFormat="1" ht="33.75" customHeight="1" thickBot="1">
      <c r="A31" s="129" t="s">
        <v>94</v>
      </c>
      <c r="B31" s="123" t="s">
        <v>7</v>
      </c>
      <c r="C31" s="123">
        <v>4010000000</v>
      </c>
      <c r="D31" s="124" t="s">
        <v>98</v>
      </c>
      <c r="E31" s="126" t="s">
        <v>9</v>
      </c>
      <c r="F31" s="263" t="str">
        <f t="shared" si="0"/>
        <v>233000</v>
      </c>
      <c r="G31" s="257" t="str">
        <f t="shared" si="0"/>
        <v>233000</v>
      </c>
    </row>
    <row r="32" spans="1:7" s="31" customFormat="1" ht="33.75" customHeight="1" thickBot="1">
      <c r="A32" s="129" t="s">
        <v>94</v>
      </c>
      <c r="B32" s="123" t="s">
        <v>7</v>
      </c>
      <c r="C32" s="123">
        <v>4010000000</v>
      </c>
      <c r="D32" s="124" t="s">
        <v>98</v>
      </c>
      <c r="E32" s="126" t="s">
        <v>10</v>
      </c>
      <c r="F32" s="263" t="str">
        <f t="shared" si="0"/>
        <v>233000</v>
      </c>
      <c r="G32" s="257" t="str">
        <f t="shared" si="0"/>
        <v>233000</v>
      </c>
    </row>
    <row r="33" spans="1:7" s="31" customFormat="1" ht="16.5" customHeight="1" thickBot="1">
      <c r="A33" s="130" t="s">
        <v>94</v>
      </c>
      <c r="B33" s="125" t="s">
        <v>7</v>
      </c>
      <c r="C33" s="123">
        <v>4010020020</v>
      </c>
      <c r="D33" s="10">
        <v>800</v>
      </c>
      <c r="E33" s="119" t="s">
        <v>11</v>
      </c>
      <c r="F33" s="263" t="str">
        <f t="shared" si="0"/>
        <v>233000</v>
      </c>
      <c r="G33" s="257" t="str">
        <f t="shared" si="0"/>
        <v>233000</v>
      </c>
    </row>
    <row r="34" spans="1:7" s="31" customFormat="1" ht="15.75" customHeight="1" thickBot="1">
      <c r="A34" s="130" t="s">
        <v>94</v>
      </c>
      <c r="B34" s="125" t="s">
        <v>7</v>
      </c>
      <c r="C34" s="123">
        <v>4010020020</v>
      </c>
      <c r="D34" s="10">
        <v>880</v>
      </c>
      <c r="E34" s="119" t="s">
        <v>12</v>
      </c>
      <c r="F34" s="263" t="s">
        <v>14</v>
      </c>
      <c r="G34" s="257" t="s">
        <v>14</v>
      </c>
    </row>
    <row r="35" spans="1:7" s="31" customFormat="1" ht="21" customHeight="1" thickBot="1">
      <c r="A35" s="17" t="s">
        <v>94</v>
      </c>
      <c r="B35" s="17" t="s">
        <v>27</v>
      </c>
      <c r="C35" s="17" t="s">
        <v>109</v>
      </c>
      <c r="D35" s="17" t="s">
        <v>98</v>
      </c>
      <c r="E35" s="82" t="s">
        <v>134</v>
      </c>
      <c r="F35" s="262">
        <f aca="true" t="shared" si="1" ref="F35:G38">F36</f>
        <v>50000</v>
      </c>
      <c r="G35" s="257">
        <f t="shared" si="1"/>
        <v>0</v>
      </c>
    </row>
    <row r="36" spans="1:7" ht="47.25" customHeight="1" thickBot="1">
      <c r="A36" s="28" t="s">
        <v>94</v>
      </c>
      <c r="B36" s="28" t="s">
        <v>27</v>
      </c>
      <c r="C36" s="28" t="s">
        <v>115</v>
      </c>
      <c r="D36" s="28" t="s">
        <v>98</v>
      </c>
      <c r="E36" s="83" t="s">
        <v>165</v>
      </c>
      <c r="F36" s="263">
        <f t="shared" si="1"/>
        <v>50000</v>
      </c>
      <c r="G36" s="256">
        <f t="shared" si="1"/>
        <v>0</v>
      </c>
    </row>
    <row r="37" spans="1:7" ht="61.5" customHeight="1" thickBot="1">
      <c r="A37" s="28" t="s">
        <v>94</v>
      </c>
      <c r="B37" s="28" t="s">
        <v>27</v>
      </c>
      <c r="C37" s="28" t="s">
        <v>114</v>
      </c>
      <c r="D37" s="28" t="s">
        <v>98</v>
      </c>
      <c r="E37" s="83" t="s">
        <v>162</v>
      </c>
      <c r="F37" s="263">
        <f t="shared" si="1"/>
        <v>50000</v>
      </c>
      <c r="G37" s="256">
        <f t="shared" si="1"/>
        <v>0</v>
      </c>
    </row>
    <row r="38" spans="1:7" ht="19.5" customHeight="1" thickBot="1">
      <c r="A38" s="28" t="s">
        <v>94</v>
      </c>
      <c r="B38" s="28" t="s">
        <v>27</v>
      </c>
      <c r="C38" s="28" t="s">
        <v>156</v>
      </c>
      <c r="D38" s="28" t="s">
        <v>98</v>
      </c>
      <c r="E38" s="83" t="s">
        <v>135</v>
      </c>
      <c r="F38" s="263">
        <f t="shared" si="1"/>
        <v>50000</v>
      </c>
      <c r="G38" s="256">
        <f t="shared" si="1"/>
        <v>0</v>
      </c>
    </row>
    <row r="39" spans="1:7" s="31" customFormat="1" ht="18" customHeight="1" thickBot="1">
      <c r="A39" s="28" t="s">
        <v>94</v>
      </c>
      <c r="B39" s="28" t="s">
        <v>27</v>
      </c>
      <c r="C39" s="28" t="s">
        <v>156</v>
      </c>
      <c r="D39" s="28" t="s">
        <v>157</v>
      </c>
      <c r="E39" s="83" t="s">
        <v>136</v>
      </c>
      <c r="F39" s="263">
        <v>50000</v>
      </c>
      <c r="G39" s="257"/>
    </row>
    <row r="40" spans="1:7" ht="21.75" customHeight="1" thickBot="1">
      <c r="A40" s="73" t="s">
        <v>94</v>
      </c>
      <c r="B40" s="73">
        <v>13</v>
      </c>
      <c r="C40" s="74" t="s">
        <v>109</v>
      </c>
      <c r="D40" s="74" t="s">
        <v>98</v>
      </c>
      <c r="E40" s="82" t="s">
        <v>81</v>
      </c>
      <c r="F40" s="262">
        <f>F41+F45</f>
        <v>5419301.7</v>
      </c>
      <c r="G40" s="237">
        <f>G41+G45</f>
        <v>5018339.91</v>
      </c>
    </row>
    <row r="41" spans="1:7" s="31" customFormat="1" ht="62.25" customHeight="1" thickBot="1">
      <c r="A41" s="28" t="s">
        <v>94</v>
      </c>
      <c r="B41" s="28">
        <v>13</v>
      </c>
      <c r="C41" s="28" t="s">
        <v>114</v>
      </c>
      <c r="D41" s="28" t="s">
        <v>98</v>
      </c>
      <c r="E41" s="83" t="s">
        <v>162</v>
      </c>
      <c r="F41" s="263">
        <f>F42+F47</f>
        <v>5162968.140000001</v>
      </c>
      <c r="G41" s="257">
        <f>G42+G47</f>
        <v>4762006.350000001</v>
      </c>
    </row>
    <row r="42" spans="1:7" ht="32.25" customHeight="1" thickBot="1">
      <c r="A42" s="28" t="s">
        <v>94</v>
      </c>
      <c r="B42" s="28">
        <v>13</v>
      </c>
      <c r="C42" s="28" t="s">
        <v>123</v>
      </c>
      <c r="D42" s="28" t="s">
        <v>98</v>
      </c>
      <c r="E42" s="83" t="s">
        <v>137</v>
      </c>
      <c r="F42" s="263">
        <f>F43+F44</f>
        <v>4933000.2</v>
      </c>
      <c r="G42" s="256">
        <f>G43+G44</f>
        <v>4532038.41</v>
      </c>
    </row>
    <row r="43" spans="1:7" ht="32.25" customHeight="1" thickBot="1">
      <c r="A43" s="28" t="s">
        <v>94</v>
      </c>
      <c r="B43" s="28" t="s">
        <v>24</v>
      </c>
      <c r="C43" s="28" t="s">
        <v>123</v>
      </c>
      <c r="D43" s="28" t="s">
        <v>153</v>
      </c>
      <c r="E43" s="83" t="s">
        <v>130</v>
      </c>
      <c r="F43" s="263">
        <v>4708000</v>
      </c>
      <c r="G43" s="256">
        <v>4307191.17</v>
      </c>
    </row>
    <row r="44" spans="1:7" ht="33" customHeight="1" thickBot="1">
      <c r="A44" s="28" t="s">
        <v>94</v>
      </c>
      <c r="B44" s="28" t="s">
        <v>24</v>
      </c>
      <c r="C44" s="28" t="s">
        <v>123</v>
      </c>
      <c r="D44" s="28" t="s">
        <v>154</v>
      </c>
      <c r="E44" s="83" t="s">
        <v>80</v>
      </c>
      <c r="F44" s="263">
        <v>225000.2</v>
      </c>
      <c r="G44" s="256">
        <v>224847.24</v>
      </c>
    </row>
    <row r="45" spans="1:7" ht="54.75" customHeight="1" thickBot="1">
      <c r="A45" s="28" t="s">
        <v>94</v>
      </c>
      <c r="B45" s="28" t="s">
        <v>24</v>
      </c>
      <c r="C45" s="28" t="s">
        <v>163</v>
      </c>
      <c r="D45" s="28" t="s">
        <v>98</v>
      </c>
      <c r="E45" s="83" t="s">
        <v>164</v>
      </c>
      <c r="F45" s="263">
        <f>SUM(F46)</f>
        <v>256333.56</v>
      </c>
      <c r="G45" s="256">
        <f>SUM(G46)</f>
        <v>256333.56</v>
      </c>
    </row>
    <row r="46" spans="1:7" ht="33.75" customHeight="1" thickBot="1">
      <c r="A46" s="28" t="s">
        <v>94</v>
      </c>
      <c r="B46" s="28" t="s">
        <v>24</v>
      </c>
      <c r="C46" s="28" t="s">
        <v>163</v>
      </c>
      <c r="D46" s="28" t="s">
        <v>154</v>
      </c>
      <c r="E46" s="83" t="s">
        <v>80</v>
      </c>
      <c r="F46" s="263">
        <v>256333.56</v>
      </c>
      <c r="G46" s="256">
        <v>256333.56</v>
      </c>
    </row>
    <row r="47" spans="1:7" ht="82.5" customHeight="1" thickBot="1">
      <c r="A47" s="28" t="s">
        <v>94</v>
      </c>
      <c r="B47" s="28" t="s">
        <v>24</v>
      </c>
      <c r="C47" s="28" t="s">
        <v>313</v>
      </c>
      <c r="D47" s="29"/>
      <c r="E47" s="147" t="s">
        <v>310</v>
      </c>
      <c r="F47" s="263">
        <f>SUM(F48)</f>
        <v>229967.94</v>
      </c>
      <c r="G47" s="256">
        <f>SUM(G48)</f>
        <v>229967.94</v>
      </c>
    </row>
    <row r="48" spans="1:7" ht="33.75" customHeight="1" thickBot="1">
      <c r="A48" s="28" t="s">
        <v>94</v>
      </c>
      <c r="B48" s="28" t="s">
        <v>24</v>
      </c>
      <c r="C48" s="28" t="s">
        <v>313</v>
      </c>
      <c r="D48" s="29" t="s">
        <v>214</v>
      </c>
      <c r="E48" s="148" t="s">
        <v>311</v>
      </c>
      <c r="F48" s="263">
        <f>SUM(F49)</f>
        <v>229967.94</v>
      </c>
      <c r="G48" s="256">
        <f>SUM(G49)</f>
        <v>229967.94</v>
      </c>
    </row>
    <row r="49" spans="1:7" ht="33.75" customHeight="1" thickBot="1">
      <c r="A49" s="28" t="s">
        <v>94</v>
      </c>
      <c r="B49" s="149" t="s">
        <v>24</v>
      </c>
      <c r="C49" s="28" t="s">
        <v>313</v>
      </c>
      <c r="D49" s="29" t="s">
        <v>153</v>
      </c>
      <c r="E49" s="148" t="s">
        <v>312</v>
      </c>
      <c r="F49" s="263">
        <v>229967.94</v>
      </c>
      <c r="G49" s="256">
        <v>229967.94</v>
      </c>
    </row>
    <row r="50" spans="1:7" ht="18" customHeight="1" thickBot="1">
      <c r="A50" s="104" t="s">
        <v>96</v>
      </c>
      <c r="B50" s="103" t="s">
        <v>97</v>
      </c>
      <c r="C50" s="106" t="s">
        <v>109</v>
      </c>
      <c r="D50" s="99" t="s">
        <v>98</v>
      </c>
      <c r="E50" s="97" t="s">
        <v>168</v>
      </c>
      <c r="F50" s="262">
        <f aca="true" t="shared" si="2" ref="F50:G53">SUM(F51)</f>
        <v>124400</v>
      </c>
      <c r="G50" s="255">
        <f t="shared" si="2"/>
        <v>124400</v>
      </c>
    </row>
    <row r="51" spans="1:7" ht="16.5" customHeight="1" thickBot="1">
      <c r="A51" s="104" t="s">
        <v>96</v>
      </c>
      <c r="B51" s="105" t="s">
        <v>97</v>
      </c>
      <c r="C51" s="106" t="s">
        <v>109</v>
      </c>
      <c r="D51" s="100" t="s">
        <v>98</v>
      </c>
      <c r="E51" s="98" t="s">
        <v>169</v>
      </c>
      <c r="F51" s="262">
        <f t="shared" si="2"/>
        <v>124400</v>
      </c>
      <c r="G51" s="255">
        <f t="shared" si="2"/>
        <v>124400</v>
      </c>
    </row>
    <row r="52" spans="1:7" ht="48.75" customHeight="1" thickBot="1">
      <c r="A52" s="101" t="s">
        <v>96</v>
      </c>
      <c r="B52" s="102" t="s">
        <v>97</v>
      </c>
      <c r="C52" s="107" t="s">
        <v>115</v>
      </c>
      <c r="D52" s="10" t="s">
        <v>98</v>
      </c>
      <c r="E52" s="9" t="s">
        <v>165</v>
      </c>
      <c r="F52" s="263">
        <f t="shared" si="2"/>
        <v>124400</v>
      </c>
      <c r="G52" s="256">
        <f t="shared" si="2"/>
        <v>124400</v>
      </c>
    </row>
    <row r="53" spans="1:7" ht="63.75" customHeight="1" thickBot="1">
      <c r="A53" s="101" t="s">
        <v>96</v>
      </c>
      <c r="B53" s="102" t="s">
        <v>97</v>
      </c>
      <c r="C53" s="107" t="s">
        <v>114</v>
      </c>
      <c r="D53" s="10" t="s">
        <v>98</v>
      </c>
      <c r="E53" s="9" t="s">
        <v>162</v>
      </c>
      <c r="F53" s="263">
        <f t="shared" si="2"/>
        <v>124400</v>
      </c>
      <c r="G53" s="256">
        <f t="shared" si="2"/>
        <v>124400</v>
      </c>
    </row>
    <row r="54" spans="1:7" ht="33.75" customHeight="1" thickBot="1">
      <c r="A54" s="101" t="s">
        <v>96</v>
      </c>
      <c r="B54" s="102" t="s">
        <v>97</v>
      </c>
      <c r="C54" s="107" t="s">
        <v>171</v>
      </c>
      <c r="D54" s="10" t="s">
        <v>98</v>
      </c>
      <c r="E54" s="9" t="s">
        <v>170</v>
      </c>
      <c r="F54" s="263">
        <f>SUM(F55+F56)</f>
        <v>124400</v>
      </c>
      <c r="G54" s="256">
        <f>SUM(G55+G56)</f>
        <v>124400</v>
      </c>
    </row>
    <row r="55" spans="1:7" ht="33.75" customHeight="1" thickBot="1">
      <c r="A55" s="101" t="s">
        <v>96</v>
      </c>
      <c r="B55" s="102" t="s">
        <v>97</v>
      </c>
      <c r="C55" s="107" t="s">
        <v>171</v>
      </c>
      <c r="D55" s="8">
        <v>120</v>
      </c>
      <c r="E55" s="9" t="s">
        <v>130</v>
      </c>
      <c r="F55" s="263">
        <v>122400</v>
      </c>
      <c r="G55" s="256">
        <v>122400</v>
      </c>
    </row>
    <row r="56" spans="1:7" ht="33.75" customHeight="1" thickBot="1">
      <c r="A56" s="101" t="s">
        <v>96</v>
      </c>
      <c r="B56" s="102" t="s">
        <v>97</v>
      </c>
      <c r="C56" s="107" t="s">
        <v>171</v>
      </c>
      <c r="D56" s="150">
        <v>240</v>
      </c>
      <c r="E56" s="83" t="s">
        <v>80</v>
      </c>
      <c r="F56" s="263">
        <v>2000</v>
      </c>
      <c r="G56" s="256">
        <v>2000</v>
      </c>
    </row>
    <row r="57" spans="1:7" ht="31.5" customHeight="1" thickBot="1">
      <c r="A57" s="85" t="s">
        <v>97</v>
      </c>
      <c r="B57" s="85" t="s">
        <v>95</v>
      </c>
      <c r="C57" s="85" t="s">
        <v>109</v>
      </c>
      <c r="D57" s="85" t="s">
        <v>98</v>
      </c>
      <c r="E57" s="89" t="s">
        <v>138</v>
      </c>
      <c r="F57" s="264">
        <f>F58+F63</f>
        <v>528870</v>
      </c>
      <c r="G57" s="258">
        <f>G58+G63</f>
        <v>513783.32</v>
      </c>
    </row>
    <row r="58" spans="1:7" ht="48.75" customHeight="1" thickBot="1">
      <c r="A58" s="28" t="s">
        <v>97</v>
      </c>
      <c r="B58" s="28" t="s">
        <v>102</v>
      </c>
      <c r="C58" s="28" t="s">
        <v>109</v>
      </c>
      <c r="D58" s="28" t="s">
        <v>98</v>
      </c>
      <c r="E58" s="83" t="s">
        <v>139</v>
      </c>
      <c r="F58" s="263">
        <f aca="true" t="shared" si="3" ref="F58:G61">F59</f>
        <v>23000</v>
      </c>
      <c r="G58" s="256">
        <f t="shared" si="3"/>
        <v>23000</v>
      </c>
    </row>
    <row r="59" spans="1:7" ht="51.75" customHeight="1" thickBot="1">
      <c r="A59" s="28" t="s">
        <v>97</v>
      </c>
      <c r="B59" s="28" t="s">
        <v>102</v>
      </c>
      <c r="C59" s="28" t="s">
        <v>115</v>
      </c>
      <c r="D59" s="28" t="s">
        <v>98</v>
      </c>
      <c r="E59" s="83" t="s">
        <v>165</v>
      </c>
      <c r="F59" s="263">
        <f t="shared" si="3"/>
        <v>23000</v>
      </c>
      <c r="G59" s="256">
        <f t="shared" si="3"/>
        <v>23000</v>
      </c>
    </row>
    <row r="60" spans="1:7" ht="63" customHeight="1" thickBot="1">
      <c r="A60" s="28" t="s">
        <v>97</v>
      </c>
      <c r="B60" s="28" t="s">
        <v>102</v>
      </c>
      <c r="C60" s="28" t="s">
        <v>114</v>
      </c>
      <c r="D60" s="28" t="s">
        <v>98</v>
      </c>
      <c r="E60" s="83" t="s">
        <v>162</v>
      </c>
      <c r="F60" s="263">
        <f t="shared" si="3"/>
        <v>23000</v>
      </c>
      <c r="G60" s="256">
        <f t="shared" si="3"/>
        <v>23000</v>
      </c>
    </row>
    <row r="61" spans="1:7" ht="51" customHeight="1" thickBot="1">
      <c r="A61" s="28" t="s">
        <v>97</v>
      </c>
      <c r="B61" s="28" t="s">
        <v>102</v>
      </c>
      <c r="C61" s="28" t="s">
        <v>117</v>
      </c>
      <c r="D61" s="28" t="s">
        <v>98</v>
      </c>
      <c r="E61" s="83" t="s">
        <v>140</v>
      </c>
      <c r="F61" s="263">
        <f t="shared" si="3"/>
        <v>23000</v>
      </c>
      <c r="G61" s="236">
        <f t="shared" si="3"/>
        <v>23000</v>
      </c>
    </row>
    <row r="62" spans="1:7" ht="32.25" customHeight="1" thickBot="1">
      <c r="A62" s="28" t="s">
        <v>97</v>
      </c>
      <c r="B62" s="28" t="s">
        <v>102</v>
      </c>
      <c r="C62" s="28" t="s">
        <v>117</v>
      </c>
      <c r="D62" s="28" t="s">
        <v>154</v>
      </c>
      <c r="E62" s="83" t="s">
        <v>80</v>
      </c>
      <c r="F62" s="263">
        <v>23000</v>
      </c>
      <c r="G62" s="256">
        <v>23000</v>
      </c>
    </row>
    <row r="63" spans="1:7" s="31" customFormat="1" ht="21" customHeight="1" thickBot="1">
      <c r="A63" s="28" t="s">
        <v>97</v>
      </c>
      <c r="B63" s="28" t="s">
        <v>25</v>
      </c>
      <c r="C63" s="28" t="s">
        <v>109</v>
      </c>
      <c r="D63" s="28" t="s">
        <v>98</v>
      </c>
      <c r="E63" s="83" t="s">
        <v>82</v>
      </c>
      <c r="F63" s="263">
        <f>F64</f>
        <v>505870</v>
      </c>
      <c r="G63" s="257">
        <f>G64</f>
        <v>490783.32</v>
      </c>
    </row>
    <row r="64" spans="1:7" ht="53.25" customHeight="1" thickBot="1">
      <c r="A64" s="28" t="s">
        <v>97</v>
      </c>
      <c r="B64" s="28" t="s">
        <v>25</v>
      </c>
      <c r="C64" s="28" t="s">
        <v>115</v>
      </c>
      <c r="D64" s="28" t="s">
        <v>98</v>
      </c>
      <c r="E64" s="83" t="s">
        <v>165</v>
      </c>
      <c r="F64" s="263">
        <f>F69+F65+F67</f>
        <v>505870</v>
      </c>
      <c r="G64" s="256">
        <f>G69+G65+G67</f>
        <v>490783.32</v>
      </c>
    </row>
    <row r="65" spans="1:7" ht="35.25" customHeight="1" thickBot="1">
      <c r="A65" s="28" t="s">
        <v>0</v>
      </c>
      <c r="B65" s="28" t="s">
        <v>209</v>
      </c>
      <c r="C65" s="28" t="s">
        <v>1</v>
      </c>
      <c r="D65" s="28" t="s">
        <v>98</v>
      </c>
      <c r="E65" s="83" t="s">
        <v>2</v>
      </c>
      <c r="F65" s="263">
        <f>SUM(F66)</f>
        <v>290000</v>
      </c>
      <c r="G65" s="256">
        <f>SUM(G66)</f>
        <v>290000</v>
      </c>
    </row>
    <row r="66" spans="1:7" ht="34.5" customHeight="1" thickBot="1">
      <c r="A66" s="28" t="s">
        <v>0</v>
      </c>
      <c r="B66" s="28" t="s">
        <v>209</v>
      </c>
      <c r="C66" s="28" t="s">
        <v>1</v>
      </c>
      <c r="D66" s="28" t="s">
        <v>154</v>
      </c>
      <c r="E66" s="83" t="s">
        <v>80</v>
      </c>
      <c r="F66" s="263">
        <v>290000</v>
      </c>
      <c r="G66" s="256">
        <v>290000</v>
      </c>
    </row>
    <row r="67" spans="1:7" ht="35.25" customHeight="1" thickBot="1">
      <c r="A67" s="28" t="s">
        <v>0</v>
      </c>
      <c r="B67" s="28" t="s">
        <v>209</v>
      </c>
      <c r="C67" s="28" t="s">
        <v>3</v>
      </c>
      <c r="D67" s="28" t="s">
        <v>98</v>
      </c>
      <c r="E67" s="83" t="s">
        <v>4</v>
      </c>
      <c r="F67" s="263">
        <f>SUM(F68)</f>
        <v>30310</v>
      </c>
      <c r="G67" s="256">
        <f>SUM(G68)</f>
        <v>30310</v>
      </c>
    </row>
    <row r="68" spans="1:7" ht="32.25" customHeight="1" thickBot="1">
      <c r="A68" s="28" t="s">
        <v>0</v>
      </c>
      <c r="B68" s="28" t="s">
        <v>209</v>
      </c>
      <c r="C68" s="28" t="s">
        <v>3</v>
      </c>
      <c r="D68" s="28" t="s">
        <v>154</v>
      </c>
      <c r="E68" s="83" t="s">
        <v>80</v>
      </c>
      <c r="F68" s="263">
        <v>30310</v>
      </c>
      <c r="G68" s="256">
        <v>30310</v>
      </c>
    </row>
    <row r="69" spans="1:7" ht="66" customHeight="1" thickBot="1">
      <c r="A69" s="28" t="s">
        <v>97</v>
      </c>
      <c r="B69" s="28" t="s">
        <v>25</v>
      </c>
      <c r="C69" s="28" t="s">
        <v>114</v>
      </c>
      <c r="D69" s="28" t="s">
        <v>98</v>
      </c>
      <c r="E69" s="83" t="s">
        <v>162</v>
      </c>
      <c r="F69" s="263">
        <f>F70</f>
        <v>185560</v>
      </c>
      <c r="G69" s="256">
        <f>G70</f>
        <v>170473.32</v>
      </c>
    </row>
    <row r="70" spans="1:7" ht="52.5" customHeight="1" thickBot="1">
      <c r="A70" s="28" t="s">
        <v>97</v>
      </c>
      <c r="B70" s="28" t="s">
        <v>25</v>
      </c>
      <c r="C70" s="28" t="s">
        <v>118</v>
      </c>
      <c r="D70" s="28" t="s">
        <v>98</v>
      </c>
      <c r="E70" s="83" t="s">
        <v>141</v>
      </c>
      <c r="F70" s="263">
        <f>F71</f>
        <v>185560</v>
      </c>
      <c r="G70" s="256">
        <f>G71</f>
        <v>170473.32</v>
      </c>
    </row>
    <row r="71" spans="1:7" ht="38.25" customHeight="1" thickBot="1">
      <c r="A71" s="28" t="s">
        <v>97</v>
      </c>
      <c r="B71" s="28" t="s">
        <v>25</v>
      </c>
      <c r="C71" s="28" t="s">
        <v>118</v>
      </c>
      <c r="D71" s="28" t="s">
        <v>154</v>
      </c>
      <c r="E71" s="83" t="s">
        <v>80</v>
      </c>
      <c r="F71" s="263">
        <v>185560</v>
      </c>
      <c r="G71" s="256">
        <v>170473.32</v>
      </c>
    </row>
    <row r="72" spans="1:7" ht="17.25" customHeight="1" thickBot="1">
      <c r="A72" s="85" t="s">
        <v>99</v>
      </c>
      <c r="B72" s="85" t="s">
        <v>95</v>
      </c>
      <c r="C72" s="85" t="s">
        <v>109</v>
      </c>
      <c r="D72" s="85" t="s">
        <v>98</v>
      </c>
      <c r="E72" s="89" t="s">
        <v>83</v>
      </c>
      <c r="F72" s="264">
        <f>F77+F82+F73</f>
        <v>900100.81</v>
      </c>
      <c r="G72" s="258">
        <f>G77+G82+G73</f>
        <v>146318.31</v>
      </c>
    </row>
    <row r="73" spans="1:7" ht="76.5" customHeight="1" thickBot="1">
      <c r="A73" s="17" t="s">
        <v>99</v>
      </c>
      <c r="B73" s="17" t="s">
        <v>94</v>
      </c>
      <c r="C73" s="17" t="s">
        <v>178</v>
      </c>
      <c r="D73" s="17"/>
      <c r="E73" s="151" t="s">
        <v>314</v>
      </c>
      <c r="F73" s="263">
        <f aca="true" t="shared" si="4" ref="F73:G75">F74</f>
        <v>37000</v>
      </c>
      <c r="G73" s="256">
        <f t="shared" si="4"/>
        <v>36974.31</v>
      </c>
    </row>
    <row r="74" spans="1:7" ht="32.25" customHeight="1" thickBot="1">
      <c r="A74" s="28" t="s">
        <v>99</v>
      </c>
      <c r="B74" s="28" t="s">
        <v>94</v>
      </c>
      <c r="C74" s="28" t="s">
        <v>179</v>
      </c>
      <c r="D74" s="28"/>
      <c r="E74" s="152" t="s">
        <v>315</v>
      </c>
      <c r="F74" s="263">
        <f t="shared" si="4"/>
        <v>37000</v>
      </c>
      <c r="G74" s="256">
        <f t="shared" si="4"/>
        <v>36974.31</v>
      </c>
    </row>
    <row r="75" spans="1:7" ht="35.25" customHeight="1" thickBot="1">
      <c r="A75" s="28" t="s">
        <v>94</v>
      </c>
      <c r="B75" s="28" t="s">
        <v>94</v>
      </c>
      <c r="C75" s="28" t="s">
        <v>316</v>
      </c>
      <c r="D75" s="28"/>
      <c r="E75" s="152" t="s">
        <v>317</v>
      </c>
      <c r="F75" s="263">
        <f t="shared" si="4"/>
        <v>37000</v>
      </c>
      <c r="G75" s="256">
        <f t="shared" si="4"/>
        <v>36974.31</v>
      </c>
    </row>
    <row r="76" spans="1:7" ht="30.75" customHeight="1" thickBot="1">
      <c r="A76" s="28" t="s">
        <v>94</v>
      </c>
      <c r="B76" s="28" t="s">
        <v>94</v>
      </c>
      <c r="C76" s="28" t="s">
        <v>316</v>
      </c>
      <c r="D76" s="28" t="s">
        <v>154</v>
      </c>
      <c r="E76" s="83" t="s">
        <v>80</v>
      </c>
      <c r="F76" s="265">
        <v>37000</v>
      </c>
      <c r="G76" s="257">
        <v>36974.31</v>
      </c>
    </row>
    <row r="77" spans="1:7" ht="21.75" customHeight="1" thickBot="1">
      <c r="A77" s="17" t="s">
        <v>99</v>
      </c>
      <c r="B77" s="17" t="s">
        <v>102</v>
      </c>
      <c r="C77" s="17" t="s">
        <v>109</v>
      </c>
      <c r="D77" s="17" t="s">
        <v>98</v>
      </c>
      <c r="E77" s="82" t="s">
        <v>18</v>
      </c>
      <c r="F77" s="262">
        <f aca="true" t="shared" si="5" ref="F77:G80">F78</f>
        <v>858100.81</v>
      </c>
      <c r="G77" s="256">
        <f t="shared" si="5"/>
        <v>109344</v>
      </c>
    </row>
    <row r="78" spans="1:7" ht="49.5" customHeight="1" thickBot="1">
      <c r="A78" s="28" t="s">
        <v>99</v>
      </c>
      <c r="B78" s="28" t="s">
        <v>102</v>
      </c>
      <c r="C78" s="28" t="s">
        <v>115</v>
      </c>
      <c r="D78" s="28" t="s">
        <v>98</v>
      </c>
      <c r="E78" s="83" t="s">
        <v>165</v>
      </c>
      <c r="F78" s="263">
        <f t="shared" si="5"/>
        <v>858100.81</v>
      </c>
      <c r="G78" s="256">
        <f t="shared" si="5"/>
        <v>109344</v>
      </c>
    </row>
    <row r="79" spans="1:7" ht="69" customHeight="1" thickBot="1">
      <c r="A79" s="28" t="s">
        <v>99</v>
      </c>
      <c r="B79" s="28" t="s">
        <v>102</v>
      </c>
      <c r="C79" s="28" t="s">
        <v>114</v>
      </c>
      <c r="D79" s="28" t="s">
        <v>98</v>
      </c>
      <c r="E79" s="83" t="s">
        <v>162</v>
      </c>
      <c r="F79" s="263">
        <f t="shared" si="5"/>
        <v>858100.81</v>
      </c>
      <c r="G79" s="256">
        <f t="shared" si="5"/>
        <v>109344</v>
      </c>
    </row>
    <row r="80" spans="1:7" ht="53.25" customHeight="1" thickBot="1">
      <c r="A80" s="28" t="s">
        <v>99</v>
      </c>
      <c r="B80" s="28" t="s">
        <v>102</v>
      </c>
      <c r="C80" s="28" t="s">
        <v>19</v>
      </c>
      <c r="D80" s="28" t="s">
        <v>98</v>
      </c>
      <c r="E80" s="83" t="s">
        <v>172</v>
      </c>
      <c r="F80" s="263">
        <f t="shared" si="5"/>
        <v>858100.81</v>
      </c>
      <c r="G80" s="236">
        <f t="shared" si="5"/>
        <v>109344</v>
      </c>
    </row>
    <row r="81" spans="1:7" ht="30.75" customHeight="1" thickBot="1">
      <c r="A81" s="28" t="s">
        <v>99</v>
      </c>
      <c r="B81" s="28" t="s">
        <v>102</v>
      </c>
      <c r="C81" s="28" t="s">
        <v>19</v>
      </c>
      <c r="D81" s="28" t="s">
        <v>154</v>
      </c>
      <c r="E81" s="83" t="s">
        <v>80</v>
      </c>
      <c r="F81" s="263">
        <v>858100.81</v>
      </c>
      <c r="G81" s="256">
        <v>109344</v>
      </c>
    </row>
    <row r="82" spans="1:7" ht="30.75" customHeight="1" thickBot="1">
      <c r="A82" s="17" t="s">
        <v>99</v>
      </c>
      <c r="B82" s="17" t="s">
        <v>174</v>
      </c>
      <c r="C82" s="17" t="s">
        <v>175</v>
      </c>
      <c r="D82" s="17" t="s">
        <v>98</v>
      </c>
      <c r="E82" s="108" t="s">
        <v>173</v>
      </c>
      <c r="F82" s="262">
        <f>SUM(F83)</f>
        <v>5000</v>
      </c>
      <c r="G82" s="256">
        <f>SUM(G83)</f>
        <v>0</v>
      </c>
    </row>
    <row r="83" spans="1:7" ht="30.75" customHeight="1" thickBot="1">
      <c r="A83" s="28" t="s">
        <v>99</v>
      </c>
      <c r="B83" s="28" t="s">
        <v>176</v>
      </c>
      <c r="C83" s="28" t="s">
        <v>175</v>
      </c>
      <c r="D83" s="28" t="s">
        <v>154</v>
      </c>
      <c r="E83" s="83" t="s">
        <v>80</v>
      </c>
      <c r="F83" s="263">
        <v>5000</v>
      </c>
      <c r="G83" s="256"/>
    </row>
    <row r="84" spans="1:7" ht="17.25" customHeight="1" thickBot="1">
      <c r="A84" s="85" t="s">
        <v>100</v>
      </c>
      <c r="B84" s="85" t="s">
        <v>95</v>
      </c>
      <c r="C84" s="85" t="s">
        <v>109</v>
      </c>
      <c r="D84" s="85" t="s">
        <v>98</v>
      </c>
      <c r="E84" s="89" t="s">
        <v>84</v>
      </c>
      <c r="F84" s="264">
        <f>SUM(F85+F89+F98)</f>
        <v>3276800.86</v>
      </c>
      <c r="G84" s="258">
        <f>SUM(G85+G89+G98)</f>
        <v>1081069.8599999999</v>
      </c>
    </row>
    <row r="85" spans="1:7" ht="68.25" customHeight="1" hidden="1" thickBot="1">
      <c r="A85" s="73" t="s">
        <v>100</v>
      </c>
      <c r="B85" s="73" t="s">
        <v>94</v>
      </c>
      <c r="C85" s="17" t="s">
        <v>178</v>
      </c>
      <c r="D85" s="73" t="s">
        <v>98</v>
      </c>
      <c r="E85" s="109" t="s">
        <v>177</v>
      </c>
      <c r="F85" s="266">
        <f aca="true" t="shared" si="6" ref="F85:G87">SUM(F86)</f>
        <v>0</v>
      </c>
      <c r="G85" s="236">
        <f t="shared" si="6"/>
        <v>0</v>
      </c>
    </row>
    <row r="86" spans="1:7" ht="36" customHeight="1" hidden="1" thickBot="1">
      <c r="A86" s="91" t="s">
        <v>100</v>
      </c>
      <c r="B86" s="91" t="s">
        <v>94</v>
      </c>
      <c r="C86" s="91" t="s">
        <v>179</v>
      </c>
      <c r="D86" s="91" t="s">
        <v>180</v>
      </c>
      <c r="E86" s="96" t="s">
        <v>181</v>
      </c>
      <c r="F86" s="266">
        <f t="shared" si="6"/>
        <v>0</v>
      </c>
      <c r="G86" s="236">
        <f t="shared" si="6"/>
        <v>0</v>
      </c>
    </row>
    <row r="87" spans="1:7" ht="17.25" customHeight="1" hidden="1" thickBot="1">
      <c r="A87" s="91" t="s">
        <v>100</v>
      </c>
      <c r="B87" s="91" t="s">
        <v>94</v>
      </c>
      <c r="C87" s="91" t="s">
        <v>182</v>
      </c>
      <c r="D87" s="91" t="s">
        <v>183</v>
      </c>
      <c r="E87" s="96" t="s">
        <v>184</v>
      </c>
      <c r="F87" s="266">
        <f t="shared" si="6"/>
        <v>0</v>
      </c>
      <c r="G87" s="236">
        <f t="shared" si="6"/>
        <v>0</v>
      </c>
    </row>
    <row r="88" spans="1:7" ht="48.75" customHeight="1" hidden="1" thickBot="1">
      <c r="A88" s="91" t="s">
        <v>100</v>
      </c>
      <c r="B88" s="91" t="s">
        <v>94</v>
      </c>
      <c r="C88" s="91" t="s">
        <v>182</v>
      </c>
      <c r="D88" s="91" t="s">
        <v>185</v>
      </c>
      <c r="E88" s="131" t="s">
        <v>186</v>
      </c>
      <c r="F88" s="266"/>
      <c r="G88" s="236"/>
    </row>
    <row r="89" spans="1:7" ht="15" customHeight="1" thickBot="1">
      <c r="A89" s="17" t="s">
        <v>100</v>
      </c>
      <c r="B89" s="17" t="s">
        <v>96</v>
      </c>
      <c r="C89" s="17" t="s">
        <v>109</v>
      </c>
      <c r="D89" s="17" t="s">
        <v>98</v>
      </c>
      <c r="E89" s="132" t="s">
        <v>85</v>
      </c>
      <c r="F89" s="262">
        <f>F90+F93</f>
        <v>2571400.86</v>
      </c>
      <c r="G89" s="256">
        <f>G90+G93</f>
        <v>377442</v>
      </c>
    </row>
    <row r="90" spans="1:7" ht="81" customHeight="1" thickBot="1">
      <c r="A90" s="17" t="s">
        <v>100</v>
      </c>
      <c r="B90" s="17" t="s">
        <v>96</v>
      </c>
      <c r="C90" s="17" t="s">
        <v>187</v>
      </c>
      <c r="D90" s="92" t="s">
        <v>98</v>
      </c>
      <c r="E90" s="82" t="s">
        <v>188</v>
      </c>
      <c r="F90" s="263">
        <f>SUM(F91)</f>
        <v>1499021.89</v>
      </c>
      <c r="G90" s="256">
        <f>SUM(G91)</f>
        <v>299442</v>
      </c>
    </row>
    <row r="91" spans="1:7" ht="32.25" customHeight="1" thickBot="1">
      <c r="A91" s="28" t="s">
        <v>100</v>
      </c>
      <c r="B91" s="28" t="s">
        <v>96</v>
      </c>
      <c r="C91" s="28" t="s">
        <v>189</v>
      </c>
      <c r="D91" s="34" t="s">
        <v>98</v>
      </c>
      <c r="E91" s="83" t="s">
        <v>190</v>
      </c>
      <c r="F91" s="263">
        <f>SUM(F92)</f>
        <v>1499021.89</v>
      </c>
      <c r="G91" s="256">
        <f>SUM(G92)</f>
        <v>299442</v>
      </c>
    </row>
    <row r="92" spans="1:7" ht="30" customHeight="1" thickBot="1">
      <c r="A92" s="28" t="s">
        <v>191</v>
      </c>
      <c r="B92" s="28" t="s">
        <v>192</v>
      </c>
      <c r="C92" s="28" t="s">
        <v>193</v>
      </c>
      <c r="D92" s="34" t="s">
        <v>154</v>
      </c>
      <c r="E92" s="83" t="s">
        <v>80</v>
      </c>
      <c r="F92" s="263">
        <v>1499021.89</v>
      </c>
      <c r="G92" s="256">
        <v>299442</v>
      </c>
    </row>
    <row r="93" spans="1:7" ht="56.25" customHeight="1" thickBot="1">
      <c r="A93" s="28" t="s">
        <v>100</v>
      </c>
      <c r="B93" s="28" t="s">
        <v>96</v>
      </c>
      <c r="C93" s="28" t="s">
        <v>115</v>
      </c>
      <c r="D93" s="34" t="s">
        <v>98</v>
      </c>
      <c r="E93" s="83" t="s">
        <v>165</v>
      </c>
      <c r="F93" s="263">
        <f>F94</f>
        <v>1072378.97</v>
      </c>
      <c r="G93" s="256">
        <f>G94</f>
        <v>78000</v>
      </c>
    </row>
    <row r="94" spans="1:7" ht="23.25" customHeight="1" thickBot="1">
      <c r="A94" s="28" t="s">
        <v>100</v>
      </c>
      <c r="B94" s="28" t="s">
        <v>96</v>
      </c>
      <c r="C94" s="28" t="s">
        <v>119</v>
      </c>
      <c r="D94" s="28" t="s">
        <v>98</v>
      </c>
      <c r="E94" s="83" t="s">
        <v>85</v>
      </c>
      <c r="F94" s="263">
        <f>F95</f>
        <v>1072378.97</v>
      </c>
      <c r="G94" s="256">
        <f>G95</f>
        <v>78000</v>
      </c>
    </row>
    <row r="95" spans="1:7" ht="24.75" customHeight="1" thickBot="1">
      <c r="A95" s="28" t="s">
        <v>100</v>
      </c>
      <c r="B95" s="28" t="s">
        <v>96</v>
      </c>
      <c r="C95" s="28" t="s">
        <v>120</v>
      </c>
      <c r="D95" s="28" t="s">
        <v>98</v>
      </c>
      <c r="E95" s="83" t="s">
        <v>86</v>
      </c>
      <c r="F95" s="263">
        <f>F96+F97</f>
        <v>1072378.97</v>
      </c>
      <c r="G95" s="256">
        <f>G96+G97</f>
        <v>78000</v>
      </c>
    </row>
    <row r="96" spans="1:7" ht="34.5" customHeight="1" thickBot="1">
      <c r="A96" s="28" t="s">
        <v>100</v>
      </c>
      <c r="B96" s="28" t="s">
        <v>96</v>
      </c>
      <c r="C96" s="28" t="s">
        <v>194</v>
      </c>
      <c r="D96" s="28" t="s">
        <v>154</v>
      </c>
      <c r="E96" s="83" t="s">
        <v>80</v>
      </c>
      <c r="F96" s="263">
        <v>994378.97</v>
      </c>
      <c r="G96" s="256">
        <v>0</v>
      </c>
    </row>
    <row r="97" spans="1:7" ht="45.75" customHeight="1" thickBot="1">
      <c r="A97" s="28" t="s">
        <v>100</v>
      </c>
      <c r="B97" s="28" t="s">
        <v>96</v>
      </c>
      <c r="C97" s="28" t="s">
        <v>194</v>
      </c>
      <c r="D97" s="28" t="s">
        <v>26</v>
      </c>
      <c r="E97" s="83" t="s">
        <v>345</v>
      </c>
      <c r="F97" s="263">
        <v>78000</v>
      </c>
      <c r="G97" s="256">
        <v>78000</v>
      </c>
    </row>
    <row r="98" spans="1:7" ht="18" customHeight="1" thickBot="1">
      <c r="A98" s="17" t="s">
        <v>100</v>
      </c>
      <c r="B98" s="17" t="s">
        <v>97</v>
      </c>
      <c r="C98" s="17" t="s">
        <v>109</v>
      </c>
      <c r="D98" s="17" t="s">
        <v>98</v>
      </c>
      <c r="E98" s="82" t="s">
        <v>87</v>
      </c>
      <c r="F98" s="262">
        <f aca="true" t="shared" si="7" ref="F98:G100">F99</f>
        <v>705400</v>
      </c>
      <c r="G98" s="256">
        <f t="shared" si="7"/>
        <v>703627.86</v>
      </c>
    </row>
    <row r="99" spans="1:7" ht="51.75" customHeight="1" thickBot="1">
      <c r="A99" s="29" t="s">
        <v>100</v>
      </c>
      <c r="B99" s="29" t="s">
        <v>97</v>
      </c>
      <c r="C99" s="29" t="s">
        <v>115</v>
      </c>
      <c r="D99" s="29" t="s">
        <v>98</v>
      </c>
      <c r="E99" s="83" t="s">
        <v>165</v>
      </c>
      <c r="F99" s="263">
        <f t="shared" si="7"/>
        <v>705400</v>
      </c>
      <c r="G99" s="256">
        <f t="shared" si="7"/>
        <v>703627.86</v>
      </c>
    </row>
    <row r="100" spans="1:7" ht="21.75" customHeight="1" thickBot="1">
      <c r="A100" s="29" t="s">
        <v>100</v>
      </c>
      <c r="B100" s="29" t="s">
        <v>97</v>
      </c>
      <c r="C100" s="29" t="s">
        <v>120</v>
      </c>
      <c r="D100" s="29" t="s">
        <v>98</v>
      </c>
      <c r="E100" s="83" t="s">
        <v>86</v>
      </c>
      <c r="F100" s="263">
        <f t="shared" si="7"/>
        <v>705400</v>
      </c>
      <c r="G100" s="256">
        <f t="shared" si="7"/>
        <v>703627.86</v>
      </c>
    </row>
    <row r="101" spans="1:7" ht="16.5" customHeight="1" thickBot="1">
      <c r="A101" s="29" t="s">
        <v>100</v>
      </c>
      <c r="B101" s="29" t="s">
        <v>97</v>
      </c>
      <c r="C101" s="29" t="s">
        <v>126</v>
      </c>
      <c r="D101" s="29" t="s">
        <v>98</v>
      </c>
      <c r="E101" s="83" t="s">
        <v>87</v>
      </c>
      <c r="F101" s="263">
        <f>F102+F104+F106+F108+F110+F112</f>
        <v>705400</v>
      </c>
      <c r="G101" s="256">
        <f>G102+G104+G106+G108+G110+G112</f>
        <v>703627.86</v>
      </c>
    </row>
    <row r="102" spans="1:7" ht="18.75" customHeight="1" thickBot="1">
      <c r="A102" s="33" t="s">
        <v>100</v>
      </c>
      <c r="B102" s="33" t="s">
        <v>97</v>
      </c>
      <c r="C102" s="33" t="s">
        <v>125</v>
      </c>
      <c r="D102" s="33" t="s">
        <v>98</v>
      </c>
      <c r="E102" s="82" t="s">
        <v>143</v>
      </c>
      <c r="F102" s="262">
        <f>F103</f>
        <v>364800</v>
      </c>
      <c r="G102" s="256">
        <f>G103</f>
        <v>363529.98</v>
      </c>
    </row>
    <row r="103" spans="1:7" ht="31.5" customHeight="1" thickBot="1">
      <c r="A103" s="29" t="s">
        <v>100</v>
      </c>
      <c r="B103" s="29" t="s">
        <v>97</v>
      </c>
      <c r="C103" s="29" t="s">
        <v>125</v>
      </c>
      <c r="D103" s="29" t="s">
        <v>154</v>
      </c>
      <c r="E103" s="83" t="s">
        <v>80</v>
      </c>
      <c r="F103" s="263">
        <v>364800</v>
      </c>
      <c r="G103" s="256">
        <v>363529.98</v>
      </c>
    </row>
    <row r="104" spans="1:7" ht="47.25" customHeight="1" thickBot="1">
      <c r="A104" s="33" t="s">
        <v>100</v>
      </c>
      <c r="B104" s="33" t="s">
        <v>97</v>
      </c>
      <c r="C104" s="33" t="s">
        <v>197</v>
      </c>
      <c r="D104" s="33" t="s">
        <v>98</v>
      </c>
      <c r="E104" s="110" t="s">
        <v>195</v>
      </c>
      <c r="F104" s="262">
        <f>SUM(F105)</f>
        <v>0</v>
      </c>
      <c r="G104" s="256">
        <f>SUM(G105)</f>
        <v>0</v>
      </c>
    </row>
    <row r="105" spans="1:7" ht="31.5" customHeight="1" thickBot="1">
      <c r="A105" s="29" t="s">
        <v>100</v>
      </c>
      <c r="B105" s="29" t="s">
        <v>97</v>
      </c>
      <c r="C105" s="29" t="s">
        <v>197</v>
      </c>
      <c r="D105" s="29" t="s">
        <v>154</v>
      </c>
      <c r="E105" s="7" t="s">
        <v>196</v>
      </c>
      <c r="F105" s="263">
        <v>0</v>
      </c>
      <c r="G105" s="256">
        <v>0</v>
      </c>
    </row>
    <row r="106" spans="1:7" ht="15.75" customHeight="1" thickBot="1">
      <c r="A106" s="33" t="s">
        <v>100</v>
      </c>
      <c r="B106" s="33" t="s">
        <v>97</v>
      </c>
      <c r="C106" s="33" t="s">
        <v>199</v>
      </c>
      <c r="D106" s="33" t="s">
        <v>98</v>
      </c>
      <c r="E106" s="110" t="s">
        <v>198</v>
      </c>
      <c r="F106" s="262">
        <f>SUM(F107)</f>
        <v>10000</v>
      </c>
      <c r="G106" s="256">
        <f>SUM(G107)</f>
        <v>10000</v>
      </c>
    </row>
    <row r="107" spans="1:7" ht="31.5" customHeight="1" thickBot="1">
      <c r="A107" s="29" t="s">
        <v>100</v>
      </c>
      <c r="B107" s="29" t="s">
        <v>97</v>
      </c>
      <c r="C107" s="29" t="s">
        <v>199</v>
      </c>
      <c r="D107" s="29" t="s">
        <v>154</v>
      </c>
      <c r="E107" s="7" t="s">
        <v>196</v>
      </c>
      <c r="F107" s="263">
        <v>10000</v>
      </c>
      <c r="G107" s="256">
        <v>10000</v>
      </c>
    </row>
    <row r="108" spans="1:7" ht="16.5" customHeight="1" thickBot="1">
      <c r="A108" s="33" t="s">
        <v>100</v>
      </c>
      <c r="B108" s="33" t="s">
        <v>97</v>
      </c>
      <c r="C108" s="33" t="s">
        <v>200</v>
      </c>
      <c r="D108" s="33" t="s">
        <v>98</v>
      </c>
      <c r="E108" s="110" t="s">
        <v>201</v>
      </c>
      <c r="F108" s="262">
        <f>SUM(F109)</f>
        <v>35000</v>
      </c>
      <c r="G108" s="256">
        <f>SUM(G109)</f>
        <v>35000</v>
      </c>
    </row>
    <row r="109" spans="1:7" ht="33.75" customHeight="1" thickBot="1">
      <c r="A109" s="29" t="s">
        <v>100</v>
      </c>
      <c r="B109" s="29" t="s">
        <v>97</v>
      </c>
      <c r="C109" s="29" t="s">
        <v>200</v>
      </c>
      <c r="D109" s="29" t="s">
        <v>154</v>
      </c>
      <c r="E109" s="7" t="s">
        <v>196</v>
      </c>
      <c r="F109" s="263">
        <v>35000</v>
      </c>
      <c r="G109" s="256">
        <v>35000</v>
      </c>
    </row>
    <row r="110" spans="1:7" ht="30.75" customHeight="1" thickBot="1">
      <c r="A110" s="111" t="s">
        <v>100</v>
      </c>
      <c r="B110" s="111" t="s">
        <v>97</v>
      </c>
      <c r="C110" s="111" t="s">
        <v>124</v>
      </c>
      <c r="D110" s="111" t="s">
        <v>98</v>
      </c>
      <c r="E110" s="82" t="s">
        <v>88</v>
      </c>
      <c r="F110" s="262">
        <f>F111</f>
        <v>275700</v>
      </c>
      <c r="G110" s="256">
        <f>G111</f>
        <v>275197.88</v>
      </c>
    </row>
    <row r="111" spans="1:7" ht="32.25" customHeight="1" thickBot="1">
      <c r="A111" s="29" t="s">
        <v>100</v>
      </c>
      <c r="B111" s="28" t="s">
        <v>97</v>
      </c>
      <c r="C111" s="37" t="s">
        <v>124</v>
      </c>
      <c r="D111" s="28" t="s">
        <v>154</v>
      </c>
      <c r="E111" s="83" t="s">
        <v>80</v>
      </c>
      <c r="F111" s="263">
        <v>275700</v>
      </c>
      <c r="G111" s="256">
        <v>275197.88</v>
      </c>
    </row>
    <row r="112" spans="1:7" ht="79.5" customHeight="1" thickBot="1">
      <c r="A112" s="28" t="s">
        <v>100</v>
      </c>
      <c r="B112" s="28" t="s">
        <v>96</v>
      </c>
      <c r="C112" s="28" t="s">
        <v>319</v>
      </c>
      <c r="D112" s="29"/>
      <c r="E112" s="147" t="s">
        <v>310</v>
      </c>
      <c r="F112" s="263">
        <v>19900</v>
      </c>
      <c r="G112" s="256">
        <v>19900</v>
      </c>
    </row>
    <row r="113" spans="1:7" ht="32.25" customHeight="1" thickBot="1">
      <c r="A113" s="28" t="s">
        <v>100</v>
      </c>
      <c r="B113" s="28" t="s">
        <v>96</v>
      </c>
      <c r="C113" s="28" t="s">
        <v>319</v>
      </c>
      <c r="D113" s="28" t="s">
        <v>318</v>
      </c>
      <c r="E113" s="83" t="s">
        <v>80</v>
      </c>
      <c r="F113" s="263">
        <v>19900</v>
      </c>
      <c r="G113" s="256">
        <v>19900</v>
      </c>
    </row>
    <row r="114" spans="1:7" ht="18.75" customHeight="1" thickBot="1">
      <c r="A114" s="90" t="s">
        <v>101</v>
      </c>
      <c r="B114" s="85" t="s">
        <v>95</v>
      </c>
      <c r="C114" s="85" t="s">
        <v>109</v>
      </c>
      <c r="D114" s="85" t="s">
        <v>98</v>
      </c>
      <c r="E114" s="89" t="s">
        <v>89</v>
      </c>
      <c r="F114" s="264">
        <f>F115+F128</f>
        <v>5914570.6</v>
      </c>
      <c r="G114" s="258">
        <f>G115+G128</f>
        <v>4425979.949999999</v>
      </c>
    </row>
    <row r="115" spans="1:7" ht="18.75" customHeight="1" thickBot="1">
      <c r="A115" s="29" t="s">
        <v>101</v>
      </c>
      <c r="B115" s="28" t="s">
        <v>94</v>
      </c>
      <c r="C115" s="28" t="s">
        <v>109</v>
      </c>
      <c r="D115" s="28" t="s">
        <v>98</v>
      </c>
      <c r="E115" s="82" t="s">
        <v>90</v>
      </c>
      <c r="F115" s="262">
        <f>F116+F123</f>
        <v>4255465.6</v>
      </c>
      <c r="G115" s="256">
        <f>G116+G123</f>
        <v>3060178.4699999997</v>
      </c>
    </row>
    <row r="116" spans="1:7" ht="50.25" customHeight="1" thickBot="1">
      <c r="A116" s="29" t="s">
        <v>101</v>
      </c>
      <c r="B116" s="28" t="s">
        <v>94</v>
      </c>
      <c r="C116" s="28" t="s">
        <v>115</v>
      </c>
      <c r="D116" s="28" t="s">
        <v>98</v>
      </c>
      <c r="E116" s="83" t="s">
        <v>165</v>
      </c>
      <c r="F116" s="263">
        <f>F117</f>
        <v>3029223</v>
      </c>
      <c r="G116" s="256">
        <f>G117</f>
        <v>1833935.87</v>
      </c>
    </row>
    <row r="117" spans="1:7" ht="62.25" customHeight="1" thickBot="1">
      <c r="A117" s="28" t="s">
        <v>101</v>
      </c>
      <c r="B117" s="28" t="s">
        <v>94</v>
      </c>
      <c r="C117" s="28" t="s">
        <v>114</v>
      </c>
      <c r="D117" s="28" t="s">
        <v>98</v>
      </c>
      <c r="E117" s="83" t="s">
        <v>162</v>
      </c>
      <c r="F117" s="263">
        <f>F118</f>
        <v>3029223</v>
      </c>
      <c r="G117" s="256">
        <f>G118</f>
        <v>1833935.87</v>
      </c>
    </row>
    <row r="118" spans="1:7" ht="33.75" customHeight="1" thickBot="1">
      <c r="A118" s="28" t="s">
        <v>101</v>
      </c>
      <c r="B118" s="28" t="s">
        <v>94</v>
      </c>
      <c r="C118" s="28" t="s">
        <v>116</v>
      </c>
      <c r="D118" s="28" t="s">
        <v>98</v>
      </c>
      <c r="E118" s="83" t="s">
        <v>144</v>
      </c>
      <c r="F118" s="263">
        <f>F122+F121+F120</f>
        <v>3029223</v>
      </c>
      <c r="G118" s="256">
        <f>G122+G121+G120</f>
        <v>1833935.87</v>
      </c>
    </row>
    <row r="119" spans="1:7" ht="82.5" customHeight="1" thickBot="1">
      <c r="A119" s="28" t="s">
        <v>101</v>
      </c>
      <c r="B119" s="28" t="s">
        <v>94</v>
      </c>
      <c r="C119" s="28" t="s">
        <v>116</v>
      </c>
      <c r="D119" s="28" t="s">
        <v>214</v>
      </c>
      <c r="E119" s="116" t="s">
        <v>215</v>
      </c>
      <c r="F119" s="263">
        <f>SUM(F120)</f>
        <v>2500000</v>
      </c>
      <c r="G119" s="256">
        <f>SUM(G120)</f>
        <v>1455890.53</v>
      </c>
    </row>
    <row r="120" spans="1:7" ht="22.5" customHeight="1" thickBot="1">
      <c r="A120" s="28" t="s">
        <v>101</v>
      </c>
      <c r="B120" s="28" t="s">
        <v>94</v>
      </c>
      <c r="C120" s="28" t="s">
        <v>116</v>
      </c>
      <c r="D120" s="28" t="s">
        <v>212</v>
      </c>
      <c r="E120" s="117" t="s">
        <v>213</v>
      </c>
      <c r="F120" s="263">
        <v>2500000</v>
      </c>
      <c r="G120" s="256">
        <v>1455890.53</v>
      </c>
    </row>
    <row r="121" spans="1:7" ht="33.75" customHeight="1" thickBot="1">
      <c r="A121" s="28" t="s">
        <v>101</v>
      </c>
      <c r="B121" s="28" t="s">
        <v>94</v>
      </c>
      <c r="C121" s="28" t="s">
        <v>116</v>
      </c>
      <c r="D121" s="28" t="s">
        <v>154</v>
      </c>
      <c r="E121" s="83" t="s">
        <v>80</v>
      </c>
      <c r="F121" s="263">
        <v>508300</v>
      </c>
      <c r="G121" s="256">
        <v>357203.1</v>
      </c>
    </row>
    <row r="122" spans="1:7" ht="19.5" customHeight="1" thickBot="1">
      <c r="A122" s="28" t="s">
        <v>101</v>
      </c>
      <c r="B122" s="28" t="s">
        <v>94</v>
      </c>
      <c r="C122" s="28" t="s">
        <v>116</v>
      </c>
      <c r="D122" s="28" t="s">
        <v>155</v>
      </c>
      <c r="E122" s="83" t="s">
        <v>133</v>
      </c>
      <c r="F122" s="263">
        <v>20923</v>
      </c>
      <c r="G122" s="256">
        <v>20842.24</v>
      </c>
    </row>
    <row r="123" spans="1:7" ht="75.75" customHeight="1" thickBot="1">
      <c r="A123" s="28" t="s">
        <v>101</v>
      </c>
      <c r="B123" s="28" t="s">
        <v>94</v>
      </c>
      <c r="C123" s="28" t="s">
        <v>313</v>
      </c>
      <c r="D123" s="29"/>
      <c r="E123" s="147" t="s">
        <v>310</v>
      </c>
      <c r="F123" s="263">
        <f>SUM(F124+F126+F127)</f>
        <v>1226242.5999999999</v>
      </c>
      <c r="G123" s="256">
        <f>SUM(G124+G126+G127)</f>
        <v>1226242.5999999999</v>
      </c>
    </row>
    <row r="124" spans="1:7" ht="32.25" customHeight="1" thickBot="1">
      <c r="A124" s="28" t="s">
        <v>101</v>
      </c>
      <c r="B124" s="28" t="s">
        <v>94</v>
      </c>
      <c r="C124" s="28" t="s">
        <v>313</v>
      </c>
      <c r="D124" s="29" t="s">
        <v>214</v>
      </c>
      <c r="E124" s="148" t="s">
        <v>311</v>
      </c>
      <c r="F124" s="263">
        <v>674114.67</v>
      </c>
      <c r="G124" s="256">
        <v>674114.67</v>
      </c>
    </row>
    <row r="125" spans="1:7" ht="34.5" customHeight="1" thickBot="1">
      <c r="A125" s="28" t="s">
        <v>101</v>
      </c>
      <c r="B125" s="28" t="s">
        <v>94</v>
      </c>
      <c r="C125" s="28" t="s">
        <v>313</v>
      </c>
      <c r="D125" s="29" t="s">
        <v>212</v>
      </c>
      <c r="E125" s="148" t="s">
        <v>312</v>
      </c>
      <c r="F125" s="263">
        <v>674114.67</v>
      </c>
      <c r="G125" s="256">
        <v>674114.67</v>
      </c>
    </row>
    <row r="126" spans="1:7" ht="32.25" customHeight="1" thickBot="1">
      <c r="A126" s="28" t="s">
        <v>101</v>
      </c>
      <c r="B126" s="28" t="s">
        <v>94</v>
      </c>
      <c r="C126" s="28" t="s">
        <v>313</v>
      </c>
      <c r="D126" s="29" t="s">
        <v>154</v>
      </c>
      <c r="E126" s="83" t="s">
        <v>80</v>
      </c>
      <c r="F126" s="263">
        <v>506700</v>
      </c>
      <c r="G126" s="256">
        <v>506700</v>
      </c>
    </row>
    <row r="127" spans="1:7" ht="32.25" customHeight="1" thickBot="1">
      <c r="A127" s="28" t="s">
        <v>101</v>
      </c>
      <c r="B127" s="28" t="s">
        <v>94</v>
      </c>
      <c r="C127" s="28" t="s">
        <v>313</v>
      </c>
      <c r="D127" s="28" t="s">
        <v>155</v>
      </c>
      <c r="E127" s="83" t="s">
        <v>133</v>
      </c>
      <c r="F127" s="263">
        <v>45427.93</v>
      </c>
      <c r="G127" s="256">
        <v>45427.93</v>
      </c>
    </row>
    <row r="128" spans="1:7" ht="20.25" customHeight="1" thickBot="1">
      <c r="A128" s="17" t="s">
        <v>101</v>
      </c>
      <c r="B128" s="17" t="s">
        <v>99</v>
      </c>
      <c r="C128" s="17" t="s">
        <v>109</v>
      </c>
      <c r="D128" s="17" t="s">
        <v>98</v>
      </c>
      <c r="E128" s="82" t="s">
        <v>145</v>
      </c>
      <c r="F128" s="262">
        <f>F129</f>
        <v>1659105</v>
      </c>
      <c r="G128" s="256">
        <f>G129</f>
        <v>1365801.48</v>
      </c>
    </row>
    <row r="129" spans="1:17" ht="50.25" customHeight="1" thickBot="1">
      <c r="A129" s="17" t="s">
        <v>101</v>
      </c>
      <c r="B129" s="17" t="s">
        <v>99</v>
      </c>
      <c r="C129" s="17" t="s">
        <v>115</v>
      </c>
      <c r="D129" s="17" t="s">
        <v>98</v>
      </c>
      <c r="E129" s="82" t="s">
        <v>5</v>
      </c>
      <c r="F129" s="262">
        <f>F130</f>
        <v>1659105</v>
      </c>
      <c r="G129" s="256">
        <f>G130</f>
        <v>1365801.48</v>
      </c>
      <c r="K129" s="59"/>
      <c r="L129" s="56"/>
      <c r="M129" s="56"/>
      <c r="N129" s="56"/>
      <c r="O129" s="60"/>
      <c r="P129" s="58"/>
      <c r="Q129" s="55"/>
    </row>
    <row r="130" spans="1:17" ht="66.75" customHeight="1" thickBot="1">
      <c r="A130" s="28" t="s">
        <v>101</v>
      </c>
      <c r="B130" s="28" t="s">
        <v>99</v>
      </c>
      <c r="C130" s="28" t="s">
        <v>114</v>
      </c>
      <c r="D130" s="28" t="s">
        <v>98</v>
      </c>
      <c r="E130" s="83" t="s">
        <v>162</v>
      </c>
      <c r="F130" s="263">
        <f>F131+F133</f>
        <v>1659105</v>
      </c>
      <c r="G130" s="256">
        <f>G131+G133</f>
        <v>1365801.48</v>
      </c>
      <c r="K130" s="59"/>
      <c r="L130" s="56"/>
      <c r="M130" s="56"/>
      <c r="N130" s="56"/>
      <c r="O130" s="60"/>
      <c r="P130" s="58"/>
      <c r="Q130" s="55"/>
    </row>
    <row r="131" spans="1:7" ht="95.25" customHeight="1" thickBot="1">
      <c r="A131" s="28" t="s">
        <v>101</v>
      </c>
      <c r="B131" s="28" t="s">
        <v>99</v>
      </c>
      <c r="C131" s="28" t="s">
        <v>113</v>
      </c>
      <c r="D131" s="28" t="s">
        <v>98</v>
      </c>
      <c r="E131" s="83" t="s">
        <v>146</v>
      </c>
      <c r="F131" s="263">
        <f>F132</f>
        <v>1603000</v>
      </c>
      <c r="G131" s="256">
        <f>G132</f>
        <v>1309696.48</v>
      </c>
    </row>
    <row r="132" spans="1:7" ht="32.25" customHeight="1" thickBot="1">
      <c r="A132" s="28" t="s">
        <v>101</v>
      </c>
      <c r="B132" s="28" t="s">
        <v>99</v>
      </c>
      <c r="C132" s="28" t="s">
        <v>113</v>
      </c>
      <c r="D132" s="28" t="s">
        <v>153</v>
      </c>
      <c r="E132" s="83" t="s">
        <v>147</v>
      </c>
      <c r="F132" s="263">
        <v>1603000</v>
      </c>
      <c r="G132" s="256">
        <v>1309696.48</v>
      </c>
    </row>
    <row r="133" spans="1:7" ht="79.5" customHeight="1" thickBot="1">
      <c r="A133" s="28" t="s">
        <v>101</v>
      </c>
      <c r="B133" s="28" t="s">
        <v>99</v>
      </c>
      <c r="C133" s="28" t="s">
        <v>313</v>
      </c>
      <c r="D133" s="29"/>
      <c r="E133" s="147" t="s">
        <v>310</v>
      </c>
      <c r="F133" s="263">
        <v>56105</v>
      </c>
      <c r="G133" s="256">
        <v>56105</v>
      </c>
    </row>
    <row r="134" spans="1:7" ht="32.25" customHeight="1" thickBot="1">
      <c r="A134" s="28" t="s">
        <v>101</v>
      </c>
      <c r="B134" s="28" t="s">
        <v>99</v>
      </c>
      <c r="C134" s="28" t="s">
        <v>313</v>
      </c>
      <c r="D134" s="29" t="s">
        <v>214</v>
      </c>
      <c r="E134" s="148" t="s">
        <v>311</v>
      </c>
      <c r="F134" s="263">
        <v>56105</v>
      </c>
      <c r="G134" s="256">
        <v>56105</v>
      </c>
    </row>
    <row r="135" spans="1:7" ht="32.25" customHeight="1" thickBot="1">
      <c r="A135" s="28" t="s">
        <v>101</v>
      </c>
      <c r="B135" s="28" t="s">
        <v>99</v>
      </c>
      <c r="C135" s="28" t="s">
        <v>313</v>
      </c>
      <c r="D135" s="29" t="s">
        <v>153</v>
      </c>
      <c r="E135" s="148" t="s">
        <v>312</v>
      </c>
      <c r="F135" s="263">
        <v>56105</v>
      </c>
      <c r="G135" s="256">
        <v>56105</v>
      </c>
    </row>
    <row r="136" spans="1:7" ht="18" customHeight="1" thickBot="1">
      <c r="A136" s="85" t="s">
        <v>25</v>
      </c>
      <c r="B136" s="85" t="s">
        <v>95</v>
      </c>
      <c r="C136" s="85" t="s">
        <v>109</v>
      </c>
      <c r="D136" s="85" t="s">
        <v>98</v>
      </c>
      <c r="E136" s="89" t="s">
        <v>148</v>
      </c>
      <c r="F136" s="264">
        <f>F137+F143</f>
        <v>428132.1</v>
      </c>
      <c r="G136" s="258">
        <f>G137+G143</f>
        <v>399883.32999999996</v>
      </c>
    </row>
    <row r="137" spans="1:7" ht="19.5" customHeight="1" thickBot="1">
      <c r="A137" s="246" t="s">
        <v>25</v>
      </c>
      <c r="B137" s="246" t="s">
        <v>94</v>
      </c>
      <c r="C137" s="246" t="s">
        <v>109</v>
      </c>
      <c r="D137" s="246" t="s">
        <v>98</v>
      </c>
      <c r="E137" s="248" t="s">
        <v>91</v>
      </c>
      <c r="F137" s="267">
        <f aca="true" t="shared" si="8" ref="F137:G141">F138</f>
        <v>353132.1</v>
      </c>
      <c r="G137" s="259">
        <f t="shared" si="8"/>
        <v>353132.1</v>
      </c>
    </row>
    <row r="138" spans="1:7" ht="46.5" customHeight="1" thickBot="1">
      <c r="A138" s="28" t="s">
        <v>25</v>
      </c>
      <c r="B138" s="28" t="s">
        <v>94</v>
      </c>
      <c r="C138" s="28" t="s">
        <v>110</v>
      </c>
      <c r="D138" s="28" t="s">
        <v>98</v>
      </c>
      <c r="E138" s="83" t="s">
        <v>220</v>
      </c>
      <c r="F138" s="263">
        <f t="shared" si="8"/>
        <v>353132.1</v>
      </c>
      <c r="G138" s="256">
        <f t="shared" si="8"/>
        <v>353132.1</v>
      </c>
    </row>
    <row r="139" spans="1:7" ht="36" customHeight="1" thickBot="1">
      <c r="A139" s="28" t="s">
        <v>25</v>
      </c>
      <c r="B139" s="28" t="s">
        <v>94</v>
      </c>
      <c r="C139" s="28" t="s">
        <v>111</v>
      </c>
      <c r="D139" s="28" t="s">
        <v>98</v>
      </c>
      <c r="E139" s="83" t="s">
        <v>112</v>
      </c>
      <c r="F139" s="263">
        <f t="shared" si="8"/>
        <v>353132.1</v>
      </c>
      <c r="G139" s="256">
        <f t="shared" si="8"/>
        <v>353132.1</v>
      </c>
    </row>
    <row r="140" spans="1:7" ht="33" customHeight="1" thickBot="1">
      <c r="A140" s="28" t="s">
        <v>25</v>
      </c>
      <c r="B140" s="28" t="s">
        <v>94</v>
      </c>
      <c r="C140" s="28" t="s">
        <v>149</v>
      </c>
      <c r="D140" s="28" t="s">
        <v>98</v>
      </c>
      <c r="E140" s="83" t="s">
        <v>92</v>
      </c>
      <c r="F140" s="263">
        <f t="shared" si="8"/>
        <v>353132.1</v>
      </c>
      <c r="G140" s="256">
        <f t="shared" si="8"/>
        <v>353132.1</v>
      </c>
    </row>
    <row r="141" spans="1:8" ht="47.25" customHeight="1" thickBot="1">
      <c r="A141" s="28" t="s">
        <v>25</v>
      </c>
      <c r="B141" s="28" t="s">
        <v>94</v>
      </c>
      <c r="C141" s="28" t="s">
        <v>202</v>
      </c>
      <c r="D141" s="28" t="s">
        <v>98</v>
      </c>
      <c r="E141" s="83" t="s">
        <v>203</v>
      </c>
      <c r="F141" s="263">
        <f t="shared" si="8"/>
        <v>353132.1</v>
      </c>
      <c r="G141" s="256">
        <f t="shared" si="8"/>
        <v>353132.1</v>
      </c>
      <c r="H141" s="143"/>
    </row>
    <row r="142" spans="1:7" ht="31.5" customHeight="1" thickBot="1">
      <c r="A142" s="28" t="s">
        <v>25</v>
      </c>
      <c r="B142" s="28" t="s">
        <v>94</v>
      </c>
      <c r="C142" s="28" t="s">
        <v>202</v>
      </c>
      <c r="D142" s="28" t="s">
        <v>158</v>
      </c>
      <c r="E142" s="83" t="s">
        <v>93</v>
      </c>
      <c r="F142" s="263">
        <v>353132.1</v>
      </c>
      <c r="G142" s="256">
        <v>353132.1</v>
      </c>
    </row>
    <row r="143" spans="1:7" ht="20.25" customHeight="1" thickBot="1">
      <c r="A143" s="246" t="s">
        <v>25</v>
      </c>
      <c r="B143" s="246" t="s">
        <v>97</v>
      </c>
      <c r="C143" s="246" t="s">
        <v>109</v>
      </c>
      <c r="D143" s="246" t="s">
        <v>98</v>
      </c>
      <c r="E143" s="247" t="s">
        <v>151</v>
      </c>
      <c r="F143" s="267">
        <f>F144+F149</f>
        <v>75000</v>
      </c>
      <c r="G143" s="259">
        <f>G144+G149</f>
        <v>46751.23</v>
      </c>
    </row>
    <row r="144" spans="1:7" ht="49.5" customHeight="1" thickBot="1">
      <c r="A144" s="28" t="s">
        <v>25</v>
      </c>
      <c r="B144" s="28" t="s">
        <v>97</v>
      </c>
      <c r="C144" s="28" t="s">
        <v>110</v>
      </c>
      <c r="D144" s="28" t="s">
        <v>98</v>
      </c>
      <c r="E144" s="83" t="s">
        <v>220</v>
      </c>
      <c r="F144" s="263">
        <f aca="true" t="shared" si="9" ref="F144:G147">F145</f>
        <v>10000</v>
      </c>
      <c r="G144" s="256">
        <f t="shared" si="9"/>
        <v>10000</v>
      </c>
    </row>
    <row r="145" spans="1:7" ht="30.75" customHeight="1" thickBot="1">
      <c r="A145" s="28" t="s">
        <v>25</v>
      </c>
      <c r="B145" s="28" t="s">
        <v>97</v>
      </c>
      <c r="C145" s="28" t="s">
        <v>111</v>
      </c>
      <c r="D145" s="28" t="s">
        <v>98</v>
      </c>
      <c r="E145" s="83" t="s">
        <v>112</v>
      </c>
      <c r="F145" s="263">
        <f t="shared" si="9"/>
        <v>10000</v>
      </c>
      <c r="G145" s="256">
        <f t="shared" si="9"/>
        <v>10000</v>
      </c>
    </row>
    <row r="146" spans="1:7" ht="35.25" customHeight="1" thickBot="1">
      <c r="A146" s="28" t="s">
        <v>25</v>
      </c>
      <c r="B146" s="28" t="s">
        <v>97</v>
      </c>
      <c r="C146" s="28" t="s">
        <v>149</v>
      </c>
      <c r="D146" s="28" t="s">
        <v>98</v>
      </c>
      <c r="E146" s="83" t="s">
        <v>92</v>
      </c>
      <c r="F146" s="263">
        <f t="shared" si="9"/>
        <v>10000</v>
      </c>
      <c r="G146" s="256">
        <f t="shared" si="9"/>
        <v>10000</v>
      </c>
    </row>
    <row r="147" spans="1:7" ht="36" customHeight="1" thickBot="1">
      <c r="A147" s="37" t="s">
        <v>25</v>
      </c>
      <c r="B147" s="37" t="s">
        <v>97</v>
      </c>
      <c r="C147" s="28" t="s">
        <v>150</v>
      </c>
      <c r="D147" s="28" t="s">
        <v>98</v>
      </c>
      <c r="E147" s="83" t="s">
        <v>152</v>
      </c>
      <c r="F147" s="263">
        <f t="shared" si="9"/>
        <v>10000</v>
      </c>
      <c r="G147" s="256">
        <f t="shared" si="9"/>
        <v>10000</v>
      </c>
    </row>
    <row r="148" spans="1:7" ht="32.25" customHeight="1" thickBot="1">
      <c r="A148" s="37" t="s">
        <v>25</v>
      </c>
      <c r="B148" s="37" t="s">
        <v>97</v>
      </c>
      <c r="C148" s="28" t="s">
        <v>150</v>
      </c>
      <c r="D148" s="28" t="s">
        <v>158</v>
      </c>
      <c r="E148" s="83" t="s">
        <v>93</v>
      </c>
      <c r="F148" s="263">
        <v>10000</v>
      </c>
      <c r="G148" s="256">
        <v>10000</v>
      </c>
    </row>
    <row r="149" spans="1:7" ht="81" customHeight="1" thickBot="1">
      <c r="A149" s="33" t="s">
        <v>25</v>
      </c>
      <c r="B149" s="33" t="s">
        <v>97</v>
      </c>
      <c r="C149" s="32" t="s">
        <v>109</v>
      </c>
      <c r="D149" s="17" t="s">
        <v>98</v>
      </c>
      <c r="E149" s="245" t="s">
        <v>17</v>
      </c>
      <c r="F149" s="268">
        <f>F150</f>
        <v>65000</v>
      </c>
      <c r="G149" s="260">
        <f>G150</f>
        <v>36751.23</v>
      </c>
    </row>
    <row r="150" spans="1:7" ht="78" customHeight="1" thickBot="1">
      <c r="A150" s="35" t="s">
        <v>25</v>
      </c>
      <c r="B150" s="35" t="s">
        <v>97</v>
      </c>
      <c r="C150" s="36" t="s">
        <v>114</v>
      </c>
      <c r="D150" s="36" t="s">
        <v>214</v>
      </c>
      <c r="E150" s="116" t="s">
        <v>215</v>
      </c>
      <c r="F150" s="263">
        <f>F151</f>
        <v>65000</v>
      </c>
      <c r="G150" s="256">
        <f>G151</f>
        <v>36751.23</v>
      </c>
    </row>
    <row r="151" spans="1:7" ht="22.5" customHeight="1">
      <c r="A151" s="35" t="s">
        <v>25</v>
      </c>
      <c r="B151" s="35" t="s">
        <v>97</v>
      </c>
      <c r="C151" s="36" t="s">
        <v>204</v>
      </c>
      <c r="D151" s="28" t="s">
        <v>212</v>
      </c>
      <c r="E151" s="116" t="s">
        <v>213</v>
      </c>
      <c r="F151" s="269">
        <v>65000</v>
      </c>
      <c r="G151" s="256">
        <v>36751.23</v>
      </c>
    </row>
    <row r="152" spans="1:7" ht="22.5" customHeight="1">
      <c r="A152" s="241" t="s">
        <v>27</v>
      </c>
      <c r="B152" s="241" t="s">
        <v>95</v>
      </c>
      <c r="C152" s="242" t="s">
        <v>109</v>
      </c>
      <c r="D152" s="243"/>
      <c r="E152" s="244" t="s">
        <v>320</v>
      </c>
      <c r="F152" s="250">
        <f>SUM(F153)</f>
        <v>412000</v>
      </c>
      <c r="G152" s="259">
        <f>SUM(G153)</f>
        <v>290273</v>
      </c>
    </row>
    <row r="153" spans="1:7" ht="46.5" customHeight="1">
      <c r="A153" s="153" t="s">
        <v>27</v>
      </c>
      <c r="B153" s="153" t="s">
        <v>95</v>
      </c>
      <c r="C153" s="32" t="s">
        <v>321</v>
      </c>
      <c r="D153" s="17" t="s">
        <v>98</v>
      </c>
      <c r="E153" s="127" t="s">
        <v>322</v>
      </c>
      <c r="F153" s="251">
        <f>SUM(F154+F155+F156)</f>
        <v>412000</v>
      </c>
      <c r="G153" s="256">
        <f>SUM(G154+G155+G156)</f>
        <v>290273</v>
      </c>
    </row>
    <row r="154" spans="1:7" ht="34.5" customHeight="1" thickBot="1">
      <c r="A154" s="35" t="s">
        <v>27</v>
      </c>
      <c r="B154" s="35" t="s">
        <v>95</v>
      </c>
      <c r="C154" s="36" t="s">
        <v>321</v>
      </c>
      <c r="D154" s="28" t="s">
        <v>154</v>
      </c>
      <c r="E154" s="83" t="s">
        <v>80</v>
      </c>
      <c r="F154" s="252">
        <v>200000</v>
      </c>
      <c r="G154" s="256">
        <v>78273</v>
      </c>
    </row>
    <row r="155" spans="1:7" ht="22.5" customHeight="1">
      <c r="A155" s="35" t="s">
        <v>27</v>
      </c>
      <c r="B155" s="35" t="s">
        <v>95</v>
      </c>
      <c r="C155" s="36" t="s">
        <v>321</v>
      </c>
      <c r="D155" s="28" t="s">
        <v>323</v>
      </c>
      <c r="E155" s="116" t="s">
        <v>324</v>
      </c>
      <c r="F155" s="252">
        <v>12000</v>
      </c>
      <c r="G155" s="256">
        <v>12000</v>
      </c>
    </row>
    <row r="156" spans="1:7" ht="34.5" customHeight="1" thickBot="1">
      <c r="A156" s="35" t="s">
        <v>27</v>
      </c>
      <c r="B156" s="35" t="s">
        <v>95</v>
      </c>
      <c r="C156" s="36" t="s">
        <v>325</v>
      </c>
      <c r="D156" s="28" t="s">
        <v>154</v>
      </c>
      <c r="E156" s="83" t="s">
        <v>80</v>
      </c>
      <c r="F156" s="252">
        <v>200000</v>
      </c>
      <c r="G156" s="256">
        <v>200000</v>
      </c>
    </row>
    <row r="157" spans="1:7" ht="27.75" customHeight="1">
      <c r="A157" s="241" t="s">
        <v>24</v>
      </c>
      <c r="B157" s="241" t="s">
        <v>95</v>
      </c>
      <c r="C157" s="242" t="s">
        <v>109</v>
      </c>
      <c r="D157" s="243"/>
      <c r="E157" s="244" t="s">
        <v>326</v>
      </c>
      <c r="F157" s="250">
        <v>22775.88</v>
      </c>
      <c r="G157" s="259">
        <v>22775.88</v>
      </c>
    </row>
    <row r="158" spans="1:7" ht="30.75" customHeight="1">
      <c r="A158" s="35" t="s">
        <v>24</v>
      </c>
      <c r="B158" s="35" t="s">
        <v>94</v>
      </c>
      <c r="C158" s="36" t="s">
        <v>115</v>
      </c>
      <c r="D158" s="28"/>
      <c r="E158" s="116" t="s">
        <v>327</v>
      </c>
      <c r="F158" s="252">
        <v>22775.88</v>
      </c>
      <c r="G158" s="256">
        <v>22775.88</v>
      </c>
    </row>
    <row r="159" spans="1:7" ht="59.25" customHeight="1">
      <c r="A159" s="35" t="s">
        <v>328</v>
      </c>
      <c r="B159" s="35" t="s">
        <v>94</v>
      </c>
      <c r="C159" s="36" t="s">
        <v>329</v>
      </c>
      <c r="D159" s="28"/>
      <c r="E159" s="116" t="s">
        <v>330</v>
      </c>
      <c r="F159" s="252">
        <v>22775.88</v>
      </c>
      <c r="G159" s="256">
        <v>22775.88</v>
      </c>
    </row>
    <row r="160" spans="1:7" ht="22.5" customHeight="1">
      <c r="A160" s="35" t="s">
        <v>328</v>
      </c>
      <c r="B160" s="35" t="s">
        <v>94</v>
      </c>
      <c r="C160" s="36" t="s">
        <v>329</v>
      </c>
      <c r="D160" s="28" t="s">
        <v>331</v>
      </c>
      <c r="E160" s="116" t="s">
        <v>332</v>
      </c>
      <c r="F160" s="252">
        <v>22775.88</v>
      </c>
      <c r="G160" s="256">
        <v>22775.88</v>
      </c>
    </row>
    <row r="161" spans="1:7" ht="50.25" customHeight="1">
      <c r="A161" s="241" t="s">
        <v>352</v>
      </c>
      <c r="B161" s="241" t="s">
        <v>95</v>
      </c>
      <c r="C161" s="242"/>
      <c r="D161" s="243"/>
      <c r="E161" s="157" t="s">
        <v>346</v>
      </c>
      <c r="F161" s="253">
        <f aca="true" t="shared" si="10" ref="F161:G166">SUM(F162)</f>
        <v>214000</v>
      </c>
      <c r="G161" s="259">
        <f t="shared" si="10"/>
        <v>0</v>
      </c>
    </row>
    <row r="162" spans="1:7" ht="17.25" customHeight="1">
      <c r="A162" s="35" t="s">
        <v>352</v>
      </c>
      <c r="B162" s="35" t="s">
        <v>97</v>
      </c>
      <c r="C162" s="36" t="s">
        <v>115</v>
      </c>
      <c r="D162" s="28"/>
      <c r="E162" s="158" t="s">
        <v>347</v>
      </c>
      <c r="F162" s="252">
        <f t="shared" si="10"/>
        <v>214000</v>
      </c>
      <c r="G162" s="256">
        <f t="shared" si="10"/>
        <v>0</v>
      </c>
    </row>
    <row r="163" spans="1:7" ht="22.5" customHeight="1">
      <c r="A163" s="35" t="s">
        <v>352</v>
      </c>
      <c r="B163" s="35" t="s">
        <v>97</v>
      </c>
      <c r="C163" s="36" t="s">
        <v>115</v>
      </c>
      <c r="D163" s="28"/>
      <c r="E163" s="159" t="s">
        <v>348</v>
      </c>
      <c r="F163" s="252">
        <f t="shared" si="10"/>
        <v>214000</v>
      </c>
      <c r="G163" s="256">
        <f t="shared" si="10"/>
        <v>0</v>
      </c>
    </row>
    <row r="164" spans="1:7" ht="66" customHeight="1">
      <c r="A164" s="35" t="s">
        <v>352</v>
      </c>
      <c r="B164" s="35" t="s">
        <v>97</v>
      </c>
      <c r="C164" s="36" t="s">
        <v>114</v>
      </c>
      <c r="D164" s="28"/>
      <c r="E164" s="159" t="s">
        <v>349</v>
      </c>
      <c r="F164" s="252">
        <f t="shared" si="10"/>
        <v>214000</v>
      </c>
      <c r="G164" s="256">
        <f t="shared" si="10"/>
        <v>0</v>
      </c>
    </row>
    <row r="165" spans="1:7" ht="22.5" customHeight="1">
      <c r="A165" s="35" t="s">
        <v>352</v>
      </c>
      <c r="B165" s="35" t="s">
        <v>97</v>
      </c>
      <c r="C165" s="36" t="s">
        <v>353</v>
      </c>
      <c r="D165" s="28"/>
      <c r="E165" s="160" t="s">
        <v>350</v>
      </c>
      <c r="F165" s="252">
        <f t="shared" si="10"/>
        <v>214000</v>
      </c>
      <c r="G165" s="256">
        <f t="shared" si="10"/>
        <v>0</v>
      </c>
    </row>
    <row r="166" spans="1:7" ht="22.5" customHeight="1">
      <c r="A166" s="35" t="s">
        <v>352</v>
      </c>
      <c r="B166" s="35" t="s">
        <v>97</v>
      </c>
      <c r="C166" s="36" t="s">
        <v>353</v>
      </c>
      <c r="D166" s="28"/>
      <c r="E166" s="160" t="s">
        <v>351</v>
      </c>
      <c r="F166" s="252">
        <f t="shared" si="10"/>
        <v>214000</v>
      </c>
      <c r="G166" s="256">
        <f t="shared" si="10"/>
        <v>0</v>
      </c>
    </row>
    <row r="167" spans="1:7" ht="22.5" customHeight="1">
      <c r="A167" s="35" t="s">
        <v>352</v>
      </c>
      <c r="B167" s="35" t="s">
        <v>97</v>
      </c>
      <c r="C167" s="36" t="s">
        <v>353</v>
      </c>
      <c r="D167" s="28"/>
      <c r="E167" s="160" t="s">
        <v>295</v>
      </c>
      <c r="F167" s="252">
        <v>214000</v>
      </c>
      <c r="G167" s="256"/>
    </row>
    <row r="168" spans="1:8" ht="15" customHeight="1">
      <c r="A168" s="238"/>
      <c r="B168" s="238"/>
      <c r="C168" s="238"/>
      <c r="D168" s="238"/>
      <c r="E168" s="239"/>
      <c r="F168" s="240">
        <f>F136+F114+F84+F72+F57+F50+F7+F157+F152+F161</f>
        <v>20657713.41</v>
      </c>
      <c r="G168" s="270">
        <f>G136+G114+G84+G72+G57+G50+G7+G157+G152+G161</f>
        <v>14876729.749999998</v>
      </c>
      <c r="H168" s="11"/>
    </row>
  </sheetData>
  <sheetProtection/>
  <mergeCells count="6">
    <mergeCell ref="F4:F6"/>
    <mergeCell ref="G4:G6"/>
    <mergeCell ref="A1:B1"/>
    <mergeCell ref="C1:D1"/>
    <mergeCell ref="E1:G1"/>
    <mergeCell ref="A2:G2"/>
  </mergeCells>
  <printOptions/>
  <pageMargins left="0.42" right="0.32" top="0.4" bottom="0.39" header="0.26" footer="0.3"/>
  <pageSetup fitToHeight="0" fitToWidth="1" horizontalDpi="600" verticalDpi="600" orientation="portrait" paperSize="9" scale="73" r:id="rId1"/>
  <rowBreaks count="2" manualBreakCount="2">
    <brk id="28" max="6" man="1"/>
    <brk id="8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view="pageBreakPreview" zoomScaleSheetLayoutView="100" zoomScalePageLayoutView="0" workbookViewId="0" topLeftCell="A143">
      <selection activeCell="A90" sqref="A90"/>
    </sheetView>
  </sheetViews>
  <sheetFormatPr defaultColWidth="9.140625" defaultRowHeight="15"/>
  <cols>
    <col min="1" max="1" width="55.28125" style="0" customWidth="1"/>
    <col min="2" max="2" width="8.7109375" style="19" customWidth="1"/>
    <col min="3" max="3" width="5.8515625" style="19" customWidth="1"/>
    <col min="4" max="4" width="5.57421875" style="19" customWidth="1"/>
    <col min="5" max="5" width="16.7109375" style="19" customWidth="1"/>
    <col min="6" max="6" width="10.57421875" style="19" customWidth="1"/>
    <col min="7" max="7" width="14.8515625" style="19" customWidth="1"/>
    <col min="8" max="8" width="14.7109375" style="22" customWidth="1"/>
  </cols>
  <sheetData>
    <row r="1" spans="1:8" ht="90.75" customHeight="1">
      <c r="A1" s="321" t="s">
        <v>381</v>
      </c>
      <c r="B1" s="321"/>
      <c r="C1" s="321"/>
      <c r="D1" s="321"/>
      <c r="E1" s="321"/>
      <c r="F1" s="321"/>
      <c r="G1" s="321"/>
      <c r="H1" s="321"/>
    </row>
    <row r="2" spans="1:8" ht="32.25" customHeight="1">
      <c r="A2" s="326" t="s">
        <v>221</v>
      </c>
      <c r="B2" s="327"/>
      <c r="C2" s="327"/>
      <c r="D2" s="327"/>
      <c r="E2" s="327"/>
      <c r="F2" s="327"/>
      <c r="G2" s="327"/>
      <c r="H2" s="327"/>
    </row>
    <row r="3" ht="15">
      <c r="G3" s="20" t="s">
        <v>127</v>
      </c>
    </row>
    <row r="4" spans="1:9" ht="15.75">
      <c r="A4" s="325" t="s">
        <v>103</v>
      </c>
      <c r="B4" s="21" t="s">
        <v>104</v>
      </c>
      <c r="C4" s="21"/>
      <c r="D4" s="21"/>
      <c r="E4" s="21"/>
      <c r="F4" s="21"/>
      <c r="G4" s="328" t="s">
        <v>362</v>
      </c>
      <c r="H4" s="330" t="s">
        <v>365</v>
      </c>
      <c r="I4" s="14"/>
    </row>
    <row r="5" spans="1:9" ht="30" customHeight="1">
      <c r="A5" s="325"/>
      <c r="B5" s="21" t="s">
        <v>105</v>
      </c>
      <c r="C5" s="21" t="s">
        <v>106</v>
      </c>
      <c r="D5" s="21" t="s">
        <v>107</v>
      </c>
      <c r="E5" s="21" t="s">
        <v>108</v>
      </c>
      <c r="F5" s="21" t="s">
        <v>77</v>
      </c>
      <c r="G5" s="329"/>
      <c r="H5" s="331"/>
      <c r="I5" s="14"/>
    </row>
    <row r="6" spans="1:9" ht="21.75" customHeight="1" thickBot="1">
      <c r="A6" s="281" t="s">
        <v>23</v>
      </c>
      <c r="B6" s="170" t="s">
        <v>161</v>
      </c>
      <c r="C6" s="92" t="s">
        <v>94</v>
      </c>
      <c r="D6" s="92" t="s">
        <v>95</v>
      </c>
      <c r="E6" s="17" t="s">
        <v>109</v>
      </c>
      <c r="F6" s="92" t="s">
        <v>98</v>
      </c>
      <c r="G6" s="38">
        <f>G7+G15+G34+G39+G28</f>
        <v>8836063.16</v>
      </c>
      <c r="H6" s="276">
        <f>H7+H15+H34+H39+H28</f>
        <v>7872246.1</v>
      </c>
      <c r="I6" s="15"/>
    </row>
    <row r="7" spans="1:9" ht="46.5" customHeight="1" thickBot="1">
      <c r="A7" s="93" t="s">
        <v>129</v>
      </c>
      <c r="B7" s="41" t="s">
        <v>161</v>
      </c>
      <c r="C7" s="17" t="s">
        <v>94</v>
      </c>
      <c r="D7" s="17" t="s">
        <v>96</v>
      </c>
      <c r="E7" s="17" t="s">
        <v>109</v>
      </c>
      <c r="F7" s="17" t="s">
        <v>98</v>
      </c>
      <c r="G7" s="38">
        <f>G8</f>
        <v>879947.49</v>
      </c>
      <c r="H7" s="271">
        <f>H8</f>
        <v>686168.99</v>
      </c>
      <c r="I7" s="15"/>
    </row>
    <row r="8" spans="1:9" ht="63.75" customHeight="1" thickBot="1">
      <c r="A8" s="83" t="s">
        <v>165</v>
      </c>
      <c r="B8" s="42" t="s">
        <v>161</v>
      </c>
      <c r="C8" s="36" t="s">
        <v>94</v>
      </c>
      <c r="D8" s="28" t="s">
        <v>96</v>
      </c>
      <c r="E8" s="28" t="s">
        <v>115</v>
      </c>
      <c r="F8" s="28" t="s">
        <v>98</v>
      </c>
      <c r="G8" s="39">
        <f>G9</f>
        <v>879947.49</v>
      </c>
      <c r="H8" s="271">
        <f>H9</f>
        <v>686168.99</v>
      </c>
      <c r="I8" s="15"/>
    </row>
    <row r="9" spans="1:9" ht="66" customHeight="1" thickBot="1">
      <c r="A9" s="83" t="s">
        <v>162</v>
      </c>
      <c r="B9" s="42" t="s">
        <v>161</v>
      </c>
      <c r="C9" s="36" t="s">
        <v>94</v>
      </c>
      <c r="D9" s="28" t="s">
        <v>96</v>
      </c>
      <c r="E9" s="28" t="s">
        <v>114</v>
      </c>
      <c r="F9" s="28" t="s">
        <v>98</v>
      </c>
      <c r="G9" s="39">
        <f>G10+G12</f>
        <v>879947.49</v>
      </c>
      <c r="H9" s="271">
        <f>H10+H12</f>
        <v>686168.99</v>
      </c>
      <c r="I9" s="15"/>
    </row>
    <row r="10" spans="1:9" ht="32.25" customHeight="1" thickBot="1">
      <c r="A10" s="83" t="s">
        <v>206</v>
      </c>
      <c r="B10" s="42" t="s">
        <v>161</v>
      </c>
      <c r="C10" s="28" t="s">
        <v>94</v>
      </c>
      <c r="D10" s="28" t="s">
        <v>96</v>
      </c>
      <c r="E10" s="29" t="s">
        <v>121</v>
      </c>
      <c r="F10" s="28" t="s">
        <v>98</v>
      </c>
      <c r="G10" s="39">
        <f>G11</f>
        <v>825000</v>
      </c>
      <c r="H10" s="271">
        <f>H11</f>
        <v>631221.5</v>
      </c>
      <c r="I10" s="15"/>
    </row>
    <row r="11" spans="1:9" ht="34.5" customHeight="1" thickBot="1">
      <c r="A11" s="83" t="s">
        <v>130</v>
      </c>
      <c r="B11" s="42" t="s">
        <v>161</v>
      </c>
      <c r="C11" s="28" t="s">
        <v>94</v>
      </c>
      <c r="D11" s="28" t="s">
        <v>96</v>
      </c>
      <c r="E11" s="29" t="s">
        <v>121</v>
      </c>
      <c r="F11" s="28" t="s">
        <v>153</v>
      </c>
      <c r="G11" s="39">
        <v>825000</v>
      </c>
      <c r="H11" s="271">
        <v>631221.5</v>
      </c>
      <c r="I11" s="15"/>
    </row>
    <row r="12" spans="1:9" ht="79.5" customHeight="1" thickBot="1">
      <c r="A12" s="147" t="s">
        <v>310</v>
      </c>
      <c r="B12" s="42" t="s">
        <v>161</v>
      </c>
      <c r="C12" s="28" t="s">
        <v>94</v>
      </c>
      <c r="D12" s="28" t="s">
        <v>96</v>
      </c>
      <c r="E12" s="28" t="s">
        <v>313</v>
      </c>
      <c r="F12" s="29"/>
      <c r="G12" s="39">
        <f>SUM(G13)</f>
        <v>54947.49</v>
      </c>
      <c r="H12" s="271">
        <f>SUM(H13)</f>
        <v>54947.49</v>
      </c>
      <c r="I12" s="15"/>
    </row>
    <row r="13" spans="1:9" ht="34.5" customHeight="1">
      <c r="A13" s="148" t="s">
        <v>311</v>
      </c>
      <c r="B13" s="42" t="s">
        <v>161</v>
      </c>
      <c r="C13" s="28" t="s">
        <v>94</v>
      </c>
      <c r="D13" s="28" t="s">
        <v>96</v>
      </c>
      <c r="E13" s="28" t="s">
        <v>313</v>
      </c>
      <c r="F13" s="29" t="s">
        <v>214</v>
      </c>
      <c r="G13" s="39">
        <f>SUM(G14)</f>
        <v>54947.49</v>
      </c>
      <c r="H13" s="271">
        <f>SUM(H14)</f>
        <v>54947.49</v>
      </c>
      <c r="I13" s="15"/>
    </row>
    <row r="14" spans="1:9" ht="34.5" customHeight="1">
      <c r="A14" s="148" t="s">
        <v>312</v>
      </c>
      <c r="B14" s="42" t="s">
        <v>161</v>
      </c>
      <c r="C14" s="28" t="s">
        <v>94</v>
      </c>
      <c r="D14" s="28" t="s">
        <v>96</v>
      </c>
      <c r="E14" s="28" t="s">
        <v>313</v>
      </c>
      <c r="F14" s="29" t="s">
        <v>153</v>
      </c>
      <c r="G14" s="39">
        <v>54947.49</v>
      </c>
      <c r="H14" s="271">
        <v>54947.49</v>
      </c>
      <c r="I14" s="15"/>
    </row>
    <row r="15" spans="1:9" ht="63" customHeight="1" thickBot="1">
      <c r="A15" s="82" t="s">
        <v>131</v>
      </c>
      <c r="B15" s="41" t="s">
        <v>161</v>
      </c>
      <c r="C15" s="33" t="s">
        <v>94</v>
      </c>
      <c r="D15" s="33" t="s">
        <v>99</v>
      </c>
      <c r="E15" s="17" t="s">
        <v>109</v>
      </c>
      <c r="F15" s="17" t="s">
        <v>98</v>
      </c>
      <c r="G15" s="38">
        <f>G16</f>
        <v>2253813.97</v>
      </c>
      <c r="H15" s="271">
        <f>H16</f>
        <v>1934737.2</v>
      </c>
      <c r="I15" s="15"/>
    </row>
    <row r="16" spans="1:9" ht="68.25" customHeight="1" thickBot="1">
      <c r="A16" s="83" t="s">
        <v>165</v>
      </c>
      <c r="B16" s="42" t="s">
        <v>161</v>
      </c>
      <c r="C16" s="28" t="s">
        <v>94</v>
      </c>
      <c r="D16" s="28" t="s">
        <v>99</v>
      </c>
      <c r="E16" s="28" t="s">
        <v>115</v>
      </c>
      <c r="F16" s="28" t="s">
        <v>98</v>
      </c>
      <c r="G16" s="39">
        <f>G17</f>
        <v>2253813.97</v>
      </c>
      <c r="H16" s="271">
        <f>H17</f>
        <v>1934737.2</v>
      </c>
      <c r="I16" s="15"/>
    </row>
    <row r="17" spans="1:9" ht="64.5" customHeight="1" thickBot="1">
      <c r="A17" s="83" t="s">
        <v>162</v>
      </c>
      <c r="B17" s="42" t="s">
        <v>161</v>
      </c>
      <c r="C17" s="28" t="s">
        <v>94</v>
      </c>
      <c r="D17" s="28" t="s">
        <v>99</v>
      </c>
      <c r="E17" s="28" t="s">
        <v>114</v>
      </c>
      <c r="F17" s="28" t="s">
        <v>98</v>
      </c>
      <c r="G17" s="39">
        <f>G18+G26+G22</f>
        <v>2253813.97</v>
      </c>
      <c r="H17" s="271">
        <f>H18+H26+H22</f>
        <v>1934737.2</v>
      </c>
      <c r="I17" s="18"/>
    </row>
    <row r="18" spans="1:9" ht="25.5" customHeight="1" thickBot="1">
      <c r="A18" s="83" t="s">
        <v>132</v>
      </c>
      <c r="B18" s="42" t="s">
        <v>161</v>
      </c>
      <c r="C18" s="28" t="s">
        <v>94</v>
      </c>
      <c r="D18" s="28" t="s">
        <v>99</v>
      </c>
      <c r="E18" s="28" t="s">
        <v>122</v>
      </c>
      <c r="F18" s="28" t="s">
        <v>98</v>
      </c>
      <c r="G18" s="39">
        <f>G19+G20+G21</f>
        <v>2197477</v>
      </c>
      <c r="H18" s="271">
        <f>H19+H20+H21</f>
        <v>1878400.23</v>
      </c>
      <c r="I18" s="15"/>
    </row>
    <row r="19" spans="1:9" ht="30" customHeight="1" thickBot="1">
      <c r="A19" s="83" t="s">
        <v>130</v>
      </c>
      <c r="B19" s="42" t="s">
        <v>161</v>
      </c>
      <c r="C19" s="28" t="s">
        <v>94</v>
      </c>
      <c r="D19" s="28" t="s">
        <v>99</v>
      </c>
      <c r="E19" s="28" t="s">
        <v>122</v>
      </c>
      <c r="F19" s="28" t="s">
        <v>153</v>
      </c>
      <c r="G19" s="39">
        <v>1340000</v>
      </c>
      <c r="H19" s="271">
        <v>1027089.84</v>
      </c>
      <c r="I19" s="15"/>
    </row>
    <row r="20" spans="1:9" ht="35.25" customHeight="1" thickBot="1">
      <c r="A20" s="83" t="s">
        <v>80</v>
      </c>
      <c r="B20" s="42" t="s">
        <v>161</v>
      </c>
      <c r="C20" s="28" t="s">
        <v>94</v>
      </c>
      <c r="D20" s="28" t="s">
        <v>99</v>
      </c>
      <c r="E20" s="28" t="s">
        <v>122</v>
      </c>
      <c r="F20" s="28" t="s">
        <v>154</v>
      </c>
      <c r="G20" s="39">
        <v>678280</v>
      </c>
      <c r="H20" s="271">
        <v>672587.4</v>
      </c>
      <c r="I20" s="15"/>
    </row>
    <row r="21" spans="1:9" ht="23.25" customHeight="1" thickBot="1">
      <c r="A21" s="83" t="s">
        <v>133</v>
      </c>
      <c r="B21" s="42" t="s">
        <v>161</v>
      </c>
      <c r="C21" s="28" t="s">
        <v>94</v>
      </c>
      <c r="D21" s="28" t="s">
        <v>99</v>
      </c>
      <c r="E21" s="28" t="s">
        <v>122</v>
      </c>
      <c r="F21" s="28" t="s">
        <v>155</v>
      </c>
      <c r="G21" s="39">
        <v>179197</v>
      </c>
      <c r="H21" s="271">
        <v>178722.99</v>
      </c>
      <c r="I21" s="15"/>
    </row>
    <row r="22" spans="1:9" ht="78.75" customHeight="1" thickBot="1">
      <c r="A22" s="147" t="s">
        <v>310</v>
      </c>
      <c r="B22" s="42" t="s">
        <v>161</v>
      </c>
      <c r="C22" s="28" t="s">
        <v>94</v>
      </c>
      <c r="D22" s="28" t="s">
        <v>99</v>
      </c>
      <c r="E22" s="28" t="s">
        <v>313</v>
      </c>
      <c r="F22" s="29"/>
      <c r="G22" s="39">
        <f>SUM(G23+G25)</f>
        <v>55336.97</v>
      </c>
      <c r="H22" s="271">
        <f>SUM(H23+H25)</f>
        <v>55336.97</v>
      </c>
      <c r="I22" s="15"/>
    </row>
    <row r="23" spans="1:9" ht="60.75" customHeight="1">
      <c r="A23" s="148" t="s">
        <v>311</v>
      </c>
      <c r="B23" s="42" t="s">
        <v>161</v>
      </c>
      <c r="C23" s="28" t="s">
        <v>94</v>
      </c>
      <c r="D23" s="28" t="s">
        <v>99</v>
      </c>
      <c r="E23" s="28" t="s">
        <v>313</v>
      </c>
      <c r="F23" s="29" t="s">
        <v>214</v>
      </c>
      <c r="G23" s="39">
        <f>SUM(G24)</f>
        <v>54536.97</v>
      </c>
      <c r="H23" s="271">
        <f>SUM(H24)</f>
        <v>54536.97</v>
      </c>
      <c r="I23" s="15"/>
    </row>
    <row r="24" spans="1:9" ht="32.25" customHeight="1">
      <c r="A24" s="148" t="s">
        <v>312</v>
      </c>
      <c r="B24" s="42" t="s">
        <v>161</v>
      </c>
      <c r="C24" s="28" t="s">
        <v>94</v>
      </c>
      <c r="D24" s="28" t="s">
        <v>99</v>
      </c>
      <c r="E24" s="28" t="s">
        <v>313</v>
      </c>
      <c r="F24" s="29" t="s">
        <v>153</v>
      </c>
      <c r="G24" s="39">
        <v>54536.97</v>
      </c>
      <c r="H24" s="271">
        <v>54536.97</v>
      </c>
      <c r="I24" s="15"/>
    </row>
    <row r="25" spans="1:9" ht="32.25" customHeight="1" thickBot="1">
      <c r="A25" s="83" t="s">
        <v>80</v>
      </c>
      <c r="B25" s="42" t="s">
        <v>161</v>
      </c>
      <c r="C25" s="28" t="s">
        <v>94</v>
      </c>
      <c r="D25" s="28" t="s">
        <v>99</v>
      </c>
      <c r="E25" s="28" t="s">
        <v>313</v>
      </c>
      <c r="F25" s="29" t="s">
        <v>154</v>
      </c>
      <c r="G25" s="39">
        <v>800</v>
      </c>
      <c r="H25" s="271">
        <v>800</v>
      </c>
      <c r="I25" s="15"/>
    </row>
    <row r="26" spans="1:9" ht="53.25" customHeight="1" thickBot="1">
      <c r="A26" s="83" t="s">
        <v>219</v>
      </c>
      <c r="B26" s="42" t="s">
        <v>161</v>
      </c>
      <c r="C26" s="28" t="s">
        <v>94</v>
      </c>
      <c r="D26" s="28" t="s">
        <v>99</v>
      </c>
      <c r="E26" s="28" t="s">
        <v>218</v>
      </c>
      <c r="F26" s="28" t="s">
        <v>98</v>
      </c>
      <c r="G26" s="39">
        <v>1000</v>
      </c>
      <c r="H26" s="271">
        <v>1000</v>
      </c>
      <c r="I26" s="15"/>
    </row>
    <row r="27" spans="1:9" ht="37.5" customHeight="1" thickBot="1">
      <c r="A27" s="83" t="s">
        <v>80</v>
      </c>
      <c r="B27" s="42" t="s">
        <v>161</v>
      </c>
      <c r="C27" s="28" t="s">
        <v>94</v>
      </c>
      <c r="D27" s="28" t="s">
        <v>99</v>
      </c>
      <c r="E27" s="28" t="s">
        <v>218</v>
      </c>
      <c r="F27" s="28" t="s">
        <v>154</v>
      </c>
      <c r="G27" s="39">
        <v>1000</v>
      </c>
      <c r="H27" s="271">
        <v>1000</v>
      </c>
      <c r="I27" s="15"/>
    </row>
    <row r="28" spans="1:9" ht="18.75" customHeight="1" thickBot="1">
      <c r="A28" s="108" t="s">
        <v>8</v>
      </c>
      <c r="B28" s="41" t="s">
        <v>161</v>
      </c>
      <c r="C28" s="120" t="s">
        <v>94</v>
      </c>
      <c r="D28" s="120" t="s">
        <v>7</v>
      </c>
      <c r="E28" s="121" t="s">
        <v>15</v>
      </c>
      <c r="F28" s="122" t="s">
        <v>98</v>
      </c>
      <c r="G28" s="38">
        <f aca="true" t="shared" si="0" ref="G28:H32">G29</f>
        <v>233000</v>
      </c>
      <c r="H28" s="271">
        <f t="shared" si="0"/>
        <v>233000</v>
      </c>
      <c r="I28" s="15"/>
    </row>
    <row r="29" spans="1:9" ht="63" customHeight="1" thickBot="1">
      <c r="A29" s="126" t="s">
        <v>13</v>
      </c>
      <c r="B29" s="42" t="s">
        <v>161</v>
      </c>
      <c r="C29" s="123" t="s">
        <v>94</v>
      </c>
      <c r="D29" s="123" t="s">
        <v>7</v>
      </c>
      <c r="E29" s="123" t="s">
        <v>115</v>
      </c>
      <c r="F29" s="124" t="s">
        <v>98</v>
      </c>
      <c r="G29" s="39">
        <f t="shared" si="0"/>
        <v>233000</v>
      </c>
      <c r="H29" s="271">
        <f t="shared" si="0"/>
        <v>233000</v>
      </c>
      <c r="I29" s="15"/>
    </row>
    <row r="30" spans="1:9" ht="36.75" customHeight="1" thickBot="1">
      <c r="A30" s="126" t="s">
        <v>9</v>
      </c>
      <c r="B30" s="42" t="s">
        <v>161</v>
      </c>
      <c r="C30" s="123" t="s">
        <v>94</v>
      </c>
      <c r="D30" s="123" t="s">
        <v>7</v>
      </c>
      <c r="E30" s="123" t="s">
        <v>114</v>
      </c>
      <c r="F30" s="124" t="s">
        <v>98</v>
      </c>
      <c r="G30" s="39">
        <f t="shared" si="0"/>
        <v>233000</v>
      </c>
      <c r="H30" s="271">
        <f t="shared" si="0"/>
        <v>233000</v>
      </c>
      <c r="I30" s="15"/>
    </row>
    <row r="31" spans="1:9" ht="48.75" customHeight="1" thickBot="1">
      <c r="A31" s="126" t="s">
        <v>10</v>
      </c>
      <c r="B31" s="42" t="s">
        <v>161</v>
      </c>
      <c r="C31" s="123" t="s">
        <v>94</v>
      </c>
      <c r="D31" s="123" t="s">
        <v>7</v>
      </c>
      <c r="E31" s="123" t="s">
        <v>114</v>
      </c>
      <c r="F31" s="124" t="s">
        <v>98</v>
      </c>
      <c r="G31" s="39">
        <f t="shared" si="0"/>
        <v>233000</v>
      </c>
      <c r="H31" s="271">
        <f t="shared" si="0"/>
        <v>233000</v>
      </c>
      <c r="I31" s="15"/>
    </row>
    <row r="32" spans="1:9" ht="21.75" customHeight="1" thickBot="1">
      <c r="A32" s="119" t="s">
        <v>11</v>
      </c>
      <c r="B32" s="42" t="s">
        <v>161</v>
      </c>
      <c r="C32" s="125" t="s">
        <v>94</v>
      </c>
      <c r="D32" s="125" t="s">
        <v>7</v>
      </c>
      <c r="E32" s="123" t="s">
        <v>16</v>
      </c>
      <c r="F32" s="10">
        <v>800</v>
      </c>
      <c r="G32" s="39">
        <f t="shared" si="0"/>
        <v>233000</v>
      </c>
      <c r="H32" s="271">
        <f t="shared" si="0"/>
        <v>233000</v>
      </c>
      <c r="I32" s="15"/>
    </row>
    <row r="33" spans="1:9" ht="16.5" customHeight="1" thickBot="1">
      <c r="A33" s="119" t="s">
        <v>12</v>
      </c>
      <c r="B33" s="42" t="s">
        <v>161</v>
      </c>
      <c r="C33" s="125" t="s">
        <v>94</v>
      </c>
      <c r="D33" s="125" t="s">
        <v>7</v>
      </c>
      <c r="E33" s="123" t="s">
        <v>16</v>
      </c>
      <c r="F33" s="10">
        <v>880</v>
      </c>
      <c r="G33" s="39">
        <v>233000</v>
      </c>
      <c r="H33" s="271">
        <v>233000</v>
      </c>
      <c r="I33" s="15"/>
    </row>
    <row r="34" spans="1:9" ht="17.25" customHeight="1" thickBot="1">
      <c r="A34" s="82" t="s">
        <v>134</v>
      </c>
      <c r="B34" s="41" t="s">
        <v>161</v>
      </c>
      <c r="C34" s="17" t="s">
        <v>94</v>
      </c>
      <c r="D34" s="17" t="s">
        <v>27</v>
      </c>
      <c r="E34" s="74" t="s">
        <v>109</v>
      </c>
      <c r="F34" s="17" t="s">
        <v>98</v>
      </c>
      <c r="G34" s="38">
        <f aca="true" t="shared" si="1" ref="G34:H37">G35</f>
        <v>50000</v>
      </c>
      <c r="H34" s="271">
        <f t="shared" si="1"/>
        <v>0</v>
      </c>
      <c r="I34" s="15"/>
    </row>
    <row r="35" spans="1:9" ht="64.5" customHeight="1" thickBot="1">
      <c r="A35" s="83" t="s">
        <v>165</v>
      </c>
      <c r="B35" s="42" t="s">
        <v>161</v>
      </c>
      <c r="C35" s="28" t="s">
        <v>94</v>
      </c>
      <c r="D35" s="28" t="s">
        <v>27</v>
      </c>
      <c r="E35" s="28" t="s">
        <v>115</v>
      </c>
      <c r="F35" s="28" t="s">
        <v>98</v>
      </c>
      <c r="G35" s="39">
        <f t="shared" si="1"/>
        <v>50000</v>
      </c>
      <c r="H35" s="271">
        <f t="shared" si="1"/>
        <v>0</v>
      </c>
      <c r="I35" s="15"/>
    </row>
    <row r="36" spans="1:9" ht="66" customHeight="1" thickBot="1">
      <c r="A36" s="83" t="s">
        <v>162</v>
      </c>
      <c r="B36" s="42" t="s">
        <v>161</v>
      </c>
      <c r="C36" s="28" t="s">
        <v>94</v>
      </c>
      <c r="D36" s="28" t="s">
        <v>27</v>
      </c>
      <c r="E36" s="28" t="s">
        <v>114</v>
      </c>
      <c r="F36" s="28" t="s">
        <v>98</v>
      </c>
      <c r="G36" s="39">
        <f t="shared" si="1"/>
        <v>50000</v>
      </c>
      <c r="H36" s="271">
        <f t="shared" si="1"/>
        <v>0</v>
      </c>
      <c r="I36" s="15"/>
    </row>
    <row r="37" spans="1:9" ht="19.5" customHeight="1" thickBot="1">
      <c r="A37" s="83" t="s">
        <v>135</v>
      </c>
      <c r="B37" s="21" t="s">
        <v>161</v>
      </c>
      <c r="C37" s="28" t="s">
        <v>94</v>
      </c>
      <c r="D37" s="28" t="s">
        <v>27</v>
      </c>
      <c r="E37" s="28" t="s">
        <v>156</v>
      </c>
      <c r="F37" s="28" t="s">
        <v>98</v>
      </c>
      <c r="G37" s="39">
        <f t="shared" si="1"/>
        <v>50000</v>
      </c>
      <c r="H37" s="271">
        <f t="shared" si="1"/>
        <v>0</v>
      </c>
      <c r="I37" s="15"/>
    </row>
    <row r="38" spans="1:9" ht="14.25" customHeight="1" thickBot="1">
      <c r="A38" s="83" t="s">
        <v>136</v>
      </c>
      <c r="B38" s="21" t="s">
        <v>161</v>
      </c>
      <c r="C38" s="28" t="s">
        <v>94</v>
      </c>
      <c r="D38" s="28" t="s">
        <v>99</v>
      </c>
      <c r="E38" s="28" t="s">
        <v>156</v>
      </c>
      <c r="F38" s="28" t="s">
        <v>157</v>
      </c>
      <c r="G38" s="39">
        <v>50000</v>
      </c>
      <c r="H38" s="271"/>
      <c r="I38" s="15"/>
    </row>
    <row r="39" spans="1:9" ht="24" customHeight="1" thickBot="1">
      <c r="A39" s="82" t="s">
        <v>81</v>
      </c>
      <c r="B39" s="41" t="s">
        <v>161</v>
      </c>
      <c r="C39" s="73" t="s">
        <v>94</v>
      </c>
      <c r="D39" s="73">
        <v>13</v>
      </c>
      <c r="E39" s="74" t="s">
        <v>109</v>
      </c>
      <c r="F39" s="74" t="s">
        <v>98</v>
      </c>
      <c r="G39" s="75">
        <f>G40+G45</f>
        <v>5419301.7</v>
      </c>
      <c r="H39" s="271">
        <f>H40+H45</f>
        <v>5018339.91</v>
      </c>
      <c r="I39" s="15"/>
    </row>
    <row r="40" spans="1:9" ht="66.75" customHeight="1" thickBot="1">
      <c r="A40" s="83" t="s">
        <v>165</v>
      </c>
      <c r="B40" s="42" t="s">
        <v>161</v>
      </c>
      <c r="C40" s="28" t="s">
        <v>94</v>
      </c>
      <c r="D40" s="28">
        <v>13</v>
      </c>
      <c r="E40" s="28" t="s">
        <v>115</v>
      </c>
      <c r="F40" s="28" t="s">
        <v>98</v>
      </c>
      <c r="G40" s="39">
        <f>G41</f>
        <v>5162968.140000001</v>
      </c>
      <c r="H40" s="271">
        <f>H41</f>
        <v>4762006.350000001</v>
      </c>
      <c r="I40" s="15"/>
    </row>
    <row r="41" spans="1:9" ht="61.5" customHeight="1" thickBot="1">
      <c r="A41" s="83" t="s">
        <v>162</v>
      </c>
      <c r="B41" s="42" t="s">
        <v>161</v>
      </c>
      <c r="C41" s="28" t="s">
        <v>94</v>
      </c>
      <c r="D41" s="28">
        <v>13</v>
      </c>
      <c r="E41" s="28" t="s">
        <v>114</v>
      </c>
      <c r="F41" s="28" t="s">
        <v>98</v>
      </c>
      <c r="G41" s="39">
        <f>G42+G47</f>
        <v>5162968.140000001</v>
      </c>
      <c r="H41" s="271">
        <f>H42+H47</f>
        <v>4762006.350000001</v>
      </c>
      <c r="I41" s="15"/>
    </row>
    <row r="42" spans="1:9" ht="37.5" customHeight="1" thickBot="1">
      <c r="A42" s="83" t="s">
        <v>137</v>
      </c>
      <c r="B42" s="42" t="s">
        <v>161</v>
      </c>
      <c r="C42" s="28" t="s">
        <v>94</v>
      </c>
      <c r="D42" s="28">
        <v>13</v>
      </c>
      <c r="E42" s="28" t="s">
        <v>123</v>
      </c>
      <c r="F42" s="28" t="s">
        <v>98</v>
      </c>
      <c r="G42" s="39">
        <f>G43+G44</f>
        <v>4933000.2</v>
      </c>
      <c r="H42" s="271">
        <f>H43+H44</f>
        <v>4532038.41</v>
      </c>
      <c r="I42" s="15"/>
    </row>
    <row r="43" spans="1:9" ht="39" customHeight="1" thickBot="1">
      <c r="A43" s="83" t="s">
        <v>130</v>
      </c>
      <c r="B43" s="42" t="s">
        <v>161</v>
      </c>
      <c r="C43" s="28" t="s">
        <v>94</v>
      </c>
      <c r="D43" s="28" t="s">
        <v>24</v>
      </c>
      <c r="E43" s="28" t="s">
        <v>123</v>
      </c>
      <c r="F43" s="28" t="s">
        <v>153</v>
      </c>
      <c r="G43" s="39">
        <v>4708000</v>
      </c>
      <c r="H43" s="271">
        <v>4307191.17</v>
      </c>
      <c r="I43" s="15"/>
    </row>
    <row r="44" spans="1:9" ht="40.5" customHeight="1" thickBot="1">
      <c r="A44" s="83" t="s">
        <v>80</v>
      </c>
      <c r="B44" s="42" t="s">
        <v>161</v>
      </c>
      <c r="C44" s="28" t="s">
        <v>94</v>
      </c>
      <c r="D44" s="28" t="s">
        <v>24</v>
      </c>
      <c r="E44" s="28" t="s">
        <v>123</v>
      </c>
      <c r="F44" s="28" t="s">
        <v>154</v>
      </c>
      <c r="G44" s="39">
        <v>225000.2</v>
      </c>
      <c r="H44" s="271">
        <v>224847.24</v>
      </c>
      <c r="I44" s="15"/>
    </row>
    <row r="45" spans="1:9" ht="48" customHeight="1" thickBot="1">
      <c r="A45" s="83" t="s">
        <v>164</v>
      </c>
      <c r="B45" s="42" t="s">
        <v>161</v>
      </c>
      <c r="C45" s="28" t="s">
        <v>94</v>
      </c>
      <c r="D45" s="28" t="s">
        <v>24</v>
      </c>
      <c r="E45" s="28" t="s">
        <v>163</v>
      </c>
      <c r="F45" s="28" t="s">
        <v>98</v>
      </c>
      <c r="G45" s="39">
        <f>SUM(G46)</f>
        <v>256333.56</v>
      </c>
      <c r="H45" s="271">
        <f>SUM(H46)</f>
        <v>256333.56</v>
      </c>
      <c r="I45" s="15"/>
    </row>
    <row r="46" spans="1:9" ht="39.75" customHeight="1" thickBot="1">
      <c r="A46" s="83" t="s">
        <v>80</v>
      </c>
      <c r="B46" s="42" t="s">
        <v>161</v>
      </c>
      <c r="C46" s="28" t="s">
        <v>94</v>
      </c>
      <c r="D46" s="28" t="s">
        <v>24</v>
      </c>
      <c r="E46" s="28" t="s">
        <v>163</v>
      </c>
      <c r="F46" s="28" t="s">
        <v>154</v>
      </c>
      <c r="G46" s="39">
        <v>256333.56</v>
      </c>
      <c r="H46" s="271">
        <v>256333.56</v>
      </c>
      <c r="I46" s="15"/>
    </row>
    <row r="47" spans="1:9" ht="82.5" customHeight="1" thickBot="1">
      <c r="A47" s="147" t="s">
        <v>310</v>
      </c>
      <c r="B47" s="42" t="s">
        <v>161</v>
      </c>
      <c r="C47" s="28" t="s">
        <v>94</v>
      </c>
      <c r="D47" s="28" t="s">
        <v>24</v>
      </c>
      <c r="E47" s="28" t="s">
        <v>313</v>
      </c>
      <c r="F47" s="29"/>
      <c r="G47" s="39">
        <f>SUM(G48)</f>
        <v>229967.94</v>
      </c>
      <c r="H47" s="271">
        <f>SUM(H48)</f>
        <v>229967.94</v>
      </c>
      <c r="I47" s="15"/>
    </row>
    <row r="48" spans="1:9" ht="63.75" customHeight="1">
      <c r="A48" s="148" t="s">
        <v>311</v>
      </c>
      <c r="B48" s="42" t="s">
        <v>161</v>
      </c>
      <c r="C48" s="28" t="s">
        <v>94</v>
      </c>
      <c r="D48" s="28" t="s">
        <v>24</v>
      </c>
      <c r="E48" s="28" t="s">
        <v>313</v>
      </c>
      <c r="F48" s="29" t="s">
        <v>214</v>
      </c>
      <c r="G48" s="39">
        <f>SUM(G49)</f>
        <v>229967.94</v>
      </c>
      <c r="H48" s="271">
        <f>SUM(H49)</f>
        <v>229967.94</v>
      </c>
      <c r="I48" s="15"/>
    </row>
    <row r="49" spans="1:9" ht="34.5" customHeight="1" thickBot="1">
      <c r="A49" s="148" t="s">
        <v>312</v>
      </c>
      <c r="B49" s="42" t="s">
        <v>161</v>
      </c>
      <c r="C49" s="28" t="s">
        <v>94</v>
      </c>
      <c r="D49" s="28" t="s">
        <v>24</v>
      </c>
      <c r="E49" s="28" t="s">
        <v>313</v>
      </c>
      <c r="F49" s="29" t="s">
        <v>153</v>
      </c>
      <c r="G49" s="39">
        <v>229967.94</v>
      </c>
      <c r="H49" s="271">
        <v>229967.94</v>
      </c>
      <c r="I49" s="15"/>
    </row>
    <row r="50" spans="1:9" ht="19.5" customHeight="1" thickBot="1">
      <c r="A50" s="133" t="s">
        <v>168</v>
      </c>
      <c r="B50" s="41" t="s">
        <v>161</v>
      </c>
      <c r="C50" s="104" t="s">
        <v>96</v>
      </c>
      <c r="D50" s="105" t="s">
        <v>97</v>
      </c>
      <c r="E50" s="161" t="s">
        <v>109</v>
      </c>
      <c r="F50" s="99" t="s">
        <v>98</v>
      </c>
      <c r="G50" s="38">
        <f aca="true" t="shared" si="2" ref="G50:H53">SUM(G51)</f>
        <v>124400</v>
      </c>
      <c r="H50" s="271">
        <f t="shared" si="2"/>
        <v>124400</v>
      </c>
      <c r="I50" s="15"/>
    </row>
    <row r="51" spans="1:9" ht="23.25" customHeight="1" thickBot="1">
      <c r="A51" s="134" t="s">
        <v>169</v>
      </c>
      <c r="B51" s="41" t="s">
        <v>161</v>
      </c>
      <c r="C51" s="104" t="s">
        <v>96</v>
      </c>
      <c r="D51" s="105" t="s">
        <v>97</v>
      </c>
      <c r="E51" s="106" t="s">
        <v>109</v>
      </c>
      <c r="F51" s="100" t="s">
        <v>98</v>
      </c>
      <c r="G51" s="38">
        <f t="shared" si="2"/>
        <v>124400</v>
      </c>
      <c r="H51" s="271">
        <f t="shared" si="2"/>
        <v>124400</v>
      </c>
      <c r="I51" s="15"/>
    </row>
    <row r="52" spans="1:9" ht="68.25" customHeight="1" thickBot="1">
      <c r="A52" s="135" t="s">
        <v>165</v>
      </c>
      <c r="B52" s="42" t="s">
        <v>161</v>
      </c>
      <c r="C52" s="101" t="s">
        <v>96</v>
      </c>
      <c r="D52" s="102" t="s">
        <v>97</v>
      </c>
      <c r="E52" s="107" t="s">
        <v>115</v>
      </c>
      <c r="F52" s="10" t="s">
        <v>98</v>
      </c>
      <c r="G52" s="39">
        <f t="shared" si="2"/>
        <v>124400</v>
      </c>
      <c r="H52" s="271">
        <f t="shared" si="2"/>
        <v>124400</v>
      </c>
      <c r="I52" s="15"/>
    </row>
    <row r="53" spans="1:9" ht="66.75" customHeight="1" thickBot="1">
      <c r="A53" s="135" t="s">
        <v>162</v>
      </c>
      <c r="B53" s="42" t="s">
        <v>161</v>
      </c>
      <c r="C53" s="101" t="s">
        <v>96</v>
      </c>
      <c r="D53" s="102" t="s">
        <v>97</v>
      </c>
      <c r="E53" s="107" t="s">
        <v>114</v>
      </c>
      <c r="F53" s="10" t="s">
        <v>98</v>
      </c>
      <c r="G53" s="39">
        <f t="shared" si="2"/>
        <v>124400</v>
      </c>
      <c r="H53" s="271">
        <f t="shared" si="2"/>
        <v>124400</v>
      </c>
      <c r="I53" s="15"/>
    </row>
    <row r="54" spans="1:9" ht="35.25" customHeight="1" thickBot="1">
      <c r="A54" s="135" t="s">
        <v>170</v>
      </c>
      <c r="B54" s="42" t="s">
        <v>161</v>
      </c>
      <c r="C54" s="101" t="s">
        <v>96</v>
      </c>
      <c r="D54" s="102" t="s">
        <v>97</v>
      </c>
      <c r="E54" s="107" t="s">
        <v>171</v>
      </c>
      <c r="F54" s="10" t="s">
        <v>98</v>
      </c>
      <c r="G54" s="39">
        <f>SUM(G55+G56)</f>
        <v>124400</v>
      </c>
      <c r="H54" s="271">
        <f>SUM(H55+H56)</f>
        <v>124400</v>
      </c>
      <c r="I54" s="15"/>
    </row>
    <row r="55" spans="1:9" ht="33.75" customHeight="1" thickBot="1">
      <c r="A55" s="135" t="s">
        <v>130</v>
      </c>
      <c r="B55" s="42" t="s">
        <v>161</v>
      </c>
      <c r="C55" s="101" t="s">
        <v>96</v>
      </c>
      <c r="D55" s="102" t="s">
        <v>97</v>
      </c>
      <c r="E55" s="107" t="s">
        <v>171</v>
      </c>
      <c r="F55" s="8">
        <v>120</v>
      </c>
      <c r="G55" s="39">
        <v>122400</v>
      </c>
      <c r="H55" s="271">
        <v>122400</v>
      </c>
      <c r="I55" s="15"/>
    </row>
    <row r="56" spans="1:9" ht="33.75" customHeight="1" thickBot="1">
      <c r="A56" s="83" t="s">
        <v>80</v>
      </c>
      <c r="B56" s="42" t="s">
        <v>161</v>
      </c>
      <c r="C56" s="162" t="s">
        <v>96</v>
      </c>
      <c r="D56" s="162" t="s">
        <v>97</v>
      </c>
      <c r="E56" s="163" t="s">
        <v>171</v>
      </c>
      <c r="F56" s="150">
        <v>244</v>
      </c>
      <c r="G56" s="39">
        <v>2000</v>
      </c>
      <c r="H56" s="271">
        <v>2000</v>
      </c>
      <c r="I56" s="15"/>
    </row>
    <row r="57" spans="1:9" ht="32.25" customHeight="1" thickBot="1">
      <c r="A57" s="151" t="s">
        <v>138</v>
      </c>
      <c r="B57" s="50" t="s">
        <v>161</v>
      </c>
      <c r="C57" s="17" t="s">
        <v>97</v>
      </c>
      <c r="D57" s="17" t="s">
        <v>95</v>
      </c>
      <c r="E57" s="17" t="s">
        <v>109</v>
      </c>
      <c r="F57" s="17" t="s">
        <v>98</v>
      </c>
      <c r="G57" s="38">
        <f>G58+G63</f>
        <v>528870</v>
      </c>
      <c r="H57" s="276">
        <f>H58+H63</f>
        <v>513783.32</v>
      </c>
      <c r="I57" s="15"/>
    </row>
    <row r="58" spans="1:9" ht="48.75" customHeight="1" thickBot="1">
      <c r="A58" s="83" t="s">
        <v>139</v>
      </c>
      <c r="B58" s="42" t="s">
        <v>161</v>
      </c>
      <c r="C58" s="28" t="s">
        <v>97</v>
      </c>
      <c r="D58" s="28" t="s">
        <v>102</v>
      </c>
      <c r="E58" s="28" t="s">
        <v>109</v>
      </c>
      <c r="F58" s="28" t="s">
        <v>98</v>
      </c>
      <c r="G58" s="39">
        <f aca="true" t="shared" si="3" ref="G58:H61">G59</f>
        <v>23000</v>
      </c>
      <c r="H58" s="271">
        <f t="shared" si="3"/>
        <v>23000</v>
      </c>
      <c r="I58" s="15"/>
    </row>
    <row r="59" spans="1:9" ht="66" customHeight="1" thickBot="1">
      <c r="A59" s="83" t="s">
        <v>165</v>
      </c>
      <c r="B59" s="42" t="s">
        <v>161</v>
      </c>
      <c r="C59" s="28" t="s">
        <v>97</v>
      </c>
      <c r="D59" s="28" t="s">
        <v>102</v>
      </c>
      <c r="E59" s="28" t="s">
        <v>115</v>
      </c>
      <c r="F59" s="28" t="s">
        <v>98</v>
      </c>
      <c r="G59" s="39">
        <f t="shared" si="3"/>
        <v>23000</v>
      </c>
      <c r="H59" s="271">
        <f t="shared" si="3"/>
        <v>23000</v>
      </c>
      <c r="I59" s="15"/>
    </row>
    <row r="60" spans="1:9" ht="63" customHeight="1" thickBot="1">
      <c r="A60" s="83" t="s">
        <v>162</v>
      </c>
      <c r="B60" s="42" t="s">
        <v>161</v>
      </c>
      <c r="C60" s="28" t="s">
        <v>97</v>
      </c>
      <c r="D60" s="28" t="s">
        <v>102</v>
      </c>
      <c r="E60" s="28" t="s">
        <v>114</v>
      </c>
      <c r="F60" s="28" t="s">
        <v>98</v>
      </c>
      <c r="G60" s="39">
        <f t="shared" si="3"/>
        <v>23000</v>
      </c>
      <c r="H60" s="271">
        <f t="shared" si="3"/>
        <v>23000</v>
      </c>
      <c r="I60" s="15"/>
    </row>
    <row r="61" spans="1:9" ht="50.25" customHeight="1" thickBot="1">
      <c r="A61" s="83" t="s">
        <v>140</v>
      </c>
      <c r="B61" s="42" t="s">
        <v>161</v>
      </c>
      <c r="C61" s="28" t="s">
        <v>97</v>
      </c>
      <c r="D61" s="28" t="s">
        <v>102</v>
      </c>
      <c r="E61" s="28" t="s">
        <v>117</v>
      </c>
      <c r="F61" s="28" t="s">
        <v>98</v>
      </c>
      <c r="G61" s="39">
        <f t="shared" si="3"/>
        <v>23000</v>
      </c>
      <c r="H61" s="271">
        <f t="shared" si="3"/>
        <v>23000</v>
      </c>
      <c r="I61" s="15"/>
    </row>
    <row r="62" spans="1:9" ht="39" customHeight="1" thickBot="1">
      <c r="A62" s="83" t="s">
        <v>80</v>
      </c>
      <c r="B62" s="42" t="s">
        <v>161</v>
      </c>
      <c r="C62" s="28" t="s">
        <v>97</v>
      </c>
      <c r="D62" s="28" t="s">
        <v>102</v>
      </c>
      <c r="E62" s="28" t="s">
        <v>117</v>
      </c>
      <c r="F62" s="28" t="s">
        <v>154</v>
      </c>
      <c r="G62" s="39">
        <v>23000</v>
      </c>
      <c r="H62" s="271">
        <v>23000</v>
      </c>
      <c r="I62" s="15"/>
    </row>
    <row r="63" spans="1:9" ht="21.75" customHeight="1" thickBot="1">
      <c r="A63" s="83" t="s">
        <v>82</v>
      </c>
      <c r="B63" s="42" t="s">
        <v>161</v>
      </c>
      <c r="C63" s="28" t="s">
        <v>97</v>
      </c>
      <c r="D63" s="28" t="s">
        <v>25</v>
      </c>
      <c r="E63" s="28" t="s">
        <v>109</v>
      </c>
      <c r="F63" s="28" t="s">
        <v>98</v>
      </c>
      <c r="G63" s="39">
        <f>G64</f>
        <v>505870</v>
      </c>
      <c r="H63" s="271">
        <f>H64</f>
        <v>490783.32</v>
      </c>
      <c r="I63" s="15"/>
    </row>
    <row r="64" spans="1:9" ht="63" customHeight="1" thickBot="1">
      <c r="A64" s="83" t="s">
        <v>165</v>
      </c>
      <c r="B64" s="42" t="s">
        <v>161</v>
      </c>
      <c r="C64" s="28" t="s">
        <v>97</v>
      </c>
      <c r="D64" s="28" t="s">
        <v>25</v>
      </c>
      <c r="E64" s="28" t="s">
        <v>115</v>
      </c>
      <c r="F64" s="28" t="s">
        <v>98</v>
      </c>
      <c r="G64" s="39">
        <f>G65</f>
        <v>505870</v>
      </c>
      <c r="H64" s="271">
        <f>H65</f>
        <v>490783.32</v>
      </c>
      <c r="I64" s="15"/>
    </row>
    <row r="65" spans="1:9" ht="63.75" customHeight="1" thickBot="1">
      <c r="A65" s="83" t="s">
        <v>162</v>
      </c>
      <c r="B65" s="42" t="s">
        <v>161</v>
      </c>
      <c r="C65" s="28" t="s">
        <v>97</v>
      </c>
      <c r="D65" s="28" t="s">
        <v>25</v>
      </c>
      <c r="E65" s="28" t="s">
        <v>114</v>
      </c>
      <c r="F65" s="28" t="s">
        <v>98</v>
      </c>
      <c r="G65" s="39">
        <f>G66+G68+G70</f>
        <v>505870</v>
      </c>
      <c r="H65" s="271">
        <f>H66+H68+H70</f>
        <v>490783.32</v>
      </c>
      <c r="I65" s="15"/>
    </row>
    <row r="66" spans="1:9" ht="50.25" customHeight="1" thickBot="1">
      <c r="A66" s="83" t="s">
        <v>141</v>
      </c>
      <c r="B66" s="42" t="s">
        <v>161</v>
      </c>
      <c r="C66" s="28" t="s">
        <v>97</v>
      </c>
      <c r="D66" s="28" t="s">
        <v>25</v>
      </c>
      <c r="E66" s="28" t="s">
        <v>118</v>
      </c>
      <c r="F66" s="28" t="s">
        <v>98</v>
      </c>
      <c r="G66" s="39">
        <f>G67</f>
        <v>185560</v>
      </c>
      <c r="H66" s="271">
        <f>H67</f>
        <v>170473.32</v>
      </c>
      <c r="I66" s="15"/>
    </row>
    <row r="67" spans="1:9" ht="38.25" customHeight="1" thickBot="1">
      <c r="A67" s="83" t="s">
        <v>80</v>
      </c>
      <c r="B67" s="42" t="s">
        <v>161</v>
      </c>
      <c r="C67" s="28" t="s">
        <v>97</v>
      </c>
      <c r="D67" s="28" t="s">
        <v>25</v>
      </c>
      <c r="E67" s="28" t="s">
        <v>118</v>
      </c>
      <c r="F67" s="28" t="s">
        <v>154</v>
      </c>
      <c r="G67" s="39">
        <v>185560</v>
      </c>
      <c r="H67" s="271">
        <v>170473.32</v>
      </c>
      <c r="I67" s="15"/>
    </row>
    <row r="68" spans="1:9" ht="38.25" customHeight="1" thickBot="1">
      <c r="A68" s="83" t="s">
        <v>2</v>
      </c>
      <c r="B68" s="42" t="s">
        <v>161</v>
      </c>
      <c r="C68" s="28" t="s">
        <v>0</v>
      </c>
      <c r="D68" s="28" t="s">
        <v>209</v>
      </c>
      <c r="E68" s="28" t="s">
        <v>1</v>
      </c>
      <c r="F68" s="28" t="s">
        <v>98</v>
      </c>
      <c r="G68" s="142">
        <f>SUM(G69)</f>
        <v>290000</v>
      </c>
      <c r="H68" s="271">
        <f>SUM(H69)</f>
        <v>290000</v>
      </c>
      <c r="I68" s="15"/>
    </row>
    <row r="69" spans="1:9" ht="38.25" customHeight="1" thickBot="1">
      <c r="A69" s="83" t="s">
        <v>80</v>
      </c>
      <c r="B69" s="42" t="s">
        <v>161</v>
      </c>
      <c r="C69" s="28" t="s">
        <v>0</v>
      </c>
      <c r="D69" s="28" t="s">
        <v>209</v>
      </c>
      <c r="E69" s="28" t="s">
        <v>1</v>
      </c>
      <c r="F69" s="28" t="s">
        <v>154</v>
      </c>
      <c r="G69" s="142">
        <v>290000</v>
      </c>
      <c r="H69" s="271">
        <v>290000</v>
      </c>
      <c r="I69" s="15"/>
    </row>
    <row r="70" spans="1:9" ht="33" customHeight="1" thickBot="1">
      <c r="A70" s="83" t="s">
        <v>4</v>
      </c>
      <c r="B70" s="42" t="s">
        <v>161</v>
      </c>
      <c r="C70" s="28" t="s">
        <v>0</v>
      </c>
      <c r="D70" s="28" t="s">
        <v>209</v>
      </c>
      <c r="E70" s="28" t="s">
        <v>3</v>
      </c>
      <c r="F70" s="28" t="s">
        <v>98</v>
      </c>
      <c r="G70" s="142">
        <f>SUM(G71)</f>
        <v>30310</v>
      </c>
      <c r="H70" s="271">
        <f>SUM(H71)</f>
        <v>30310</v>
      </c>
      <c r="I70" s="15"/>
    </row>
    <row r="71" spans="1:9" ht="38.25" customHeight="1" thickBot="1">
      <c r="A71" s="83" t="s">
        <v>80</v>
      </c>
      <c r="B71" s="42" t="s">
        <v>161</v>
      </c>
      <c r="C71" s="28" t="s">
        <v>0</v>
      </c>
      <c r="D71" s="28" t="s">
        <v>209</v>
      </c>
      <c r="E71" s="28" t="s">
        <v>3</v>
      </c>
      <c r="F71" s="28" t="s">
        <v>154</v>
      </c>
      <c r="G71" s="142">
        <v>30310</v>
      </c>
      <c r="H71" s="271">
        <v>30310</v>
      </c>
      <c r="I71" s="15"/>
    </row>
    <row r="72" spans="1:9" ht="18.75" customHeight="1" thickBot="1">
      <c r="A72" s="151" t="s">
        <v>83</v>
      </c>
      <c r="B72" s="50" t="s">
        <v>161</v>
      </c>
      <c r="C72" s="17" t="s">
        <v>99</v>
      </c>
      <c r="D72" s="17" t="s">
        <v>95</v>
      </c>
      <c r="E72" s="17" t="s">
        <v>159</v>
      </c>
      <c r="F72" s="17" t="s">
        <v>98</v>
      </c>
      <c r="G72" s="38">
        <f>G77+G82+G73</f>
        <v>900100.81</v>
      </c>
      <c r="H72" s="276">
        <f>H77+H82+H73</f>
        <v>146318.31</v>
      </c>
      <c r="I72" s="15"/>
    </row>
    <row r="73" spans="1:9" ht="81.75" customHeight="1" thickBot="1">
      <c r="A73" s="151" t="s">
        <v>314</v>
      </c>
      <c r="B73" s="50" t="s">
        <v>161</v>
      </c>
      <c r="C73" s="17" t="s">
        <v>99</v>
      </c>
      <c r="D73" s="17" t="s">
        <v>94</v>
      </c>
      <c r="E73" s="17" t="s">
        <v>178</v>
      </c>
      <c r="F73" s="17"/>
      <c r="G73" s="39">
        <f aca="true" t="shared" si="4" ref="G73:H75">SUM(G74)</f>
        <v>37000</v>
      </c>
      <c r="H73" s="271">
        <f t="shared" si="4"/>
        <v>36974.31</v>
      </c>
      <c r="I73" s="15"/>
    </row>
    <row r="74" spans="1:9" ht="35.25" customHeight="1" thickBot="1">
      <c r="A74" s="152" t="s">
        <v>315</v>
      </c>
      <c r="B74" s="48" t="s">
        <v>161</v>
      </c>
      <c r="C74" s="28" t="s">
        <v>99</v>
      </c>
      <c r="D74" s="28" t="s">
        <v>94</v>
      </c>
      <c r="E74" s="28" t="s">
        <v>179</v>
      </c>
      <c r="F74" s="28"/>
      <c r="G74" s="39">
        <f t="shared" si="4"/>
        <v>37000</v>
      </c>
      <c r="H74" s="271">
        <f t="shared" si="4"/>
        <v>36974.31</v>
      </c>
      <c r="I74" s="15"/>
    </row>
    <row r="75" spans="1:9" ht="34.5" customHeight="1" thickBot="1">
      <c r="A75" s="152" t="s">
        <v>317</v>
      </c>
      <c r="B75" s="48" t="s">
        <v>161</v>
      </c>
      <c r="C75" s="28" t="s">
        <v>99</v>
      </c>
      <c r="D75" s="28" t="s">
        <v>94</v>
      </c>
      <c r="E75" s="28" t="s">
        <v>182</v>
      </c>
      <c r="F75" s="28"/>
      <c r="G75" s="39">
        <f t="shared" si="4"/>
        <v>37000</v>
      </c>
      <c r="H75" s="272">
        <f t="shared" si="4"/>
        <v>36974.31</v>
      </c>
      <c r="I75" s="15"/>
    </row>
    <row r="76" spans="1:9" ht="31.5" customHeight="1" thickBot="1">
      <c r="A76" s="83" t="s">
        <v>80</v>
      </c>
      <c r="B76" s="48" t="s">
        <v>161</v>
      </c>
      <c r="C76" s="28" t="s">
        <v>99</v>
      </c>
      <c r="D76" s="28" t="s">
        <v>94</v>
      </c>
      <c r="E76" s="28" t="s">
        <v>182</v>
      </c>
      <c r="F76" s="28" t="s">
        <v>154</v>
      </c>
      <c r="G76" s="39">
        <v>37000</v>
      </c>
      <c r="H76" s="271">
        <v>36974.31</v>
      </c>
      <c r="I76" s="15"/>
    </row>
    <row r="77" spans="1:9" ht="19.5" customHeight="1" thickBot="1">
      <c r="A77" s="82" t="s">
        <v>18</v>
      </c>
      <c r="B77" s="41" t="s">
        <v>161</v>
      </c>
      <c r="C77" s="17" t="s">
        <v>99</v>
      </c>
      <c r="D77" s="17" t="s">
        <v>102</v>
      </c>
      <c r="E77" s="17" t="s">
        <v>109</v>
      </c>
      <c r="F77" s="17" t="s">
        <v>98</v>
      </c>
      <c r="G77" s="38">
        <f aca="true" t="shared" si="5" ref="G77:H79">G78</f>
        <v>858100.81</v>
      </c>
      <c r="H77" s="271">
        <f t="shared" si="5"/>
        <v>109344</v>
      </c>
      <c r="I77" s="15"/>
    </row>
    <row r="78" spans="1:9" ht="66.75" customHeight="1" thickBot="1">
      <c r="A78" s="83" t="s">
        <v>165</v>
      </c>
      <c r="B78" s="42" t="s">
        <v>161</v>
      </c>
      <c r="C78" s="28" t="s">
        <v>99</v>
      </c>
      <c r="D78" s="28" t="s">
        <v>102</v>
      </c>
      <c r="E78" s="28" t="s">
        <v>115</v>
      </c>
      <c r="F78" s="28" t="s">
        <v>98</v>
      </c>
      <c r="G78" s="39">
        <f t="shared" si="5"/>
        <v>858100.81</v>
      </c>
      <c r="H78" s="271">
        <f t="shared" si="5"/>
        <v>109344</v>
      </c>
      <c r="I78" s="15"/>
    </row>
    <row r="79" spans="1:9" ht="64.5" customHeight="1" thickBot="1">
      <c r="A79" s="83" t="s">
        <v>162</v>
      </c>
      <c r="B79" s="42" t="s">
        <v>161</v>
      </c>
      <c r="C79" s="28" t="s">
        <v>99</v>
      </c>
      <c r="D79" s="28" t="s">
        <v>102</v>
      </c>
      <c r="E79" s="28" t="s">
        <v>114</v>
      </c>
      <c r="F79" s="28" t="s">
        <v>98</v>
      </c>
      <c r="G79" s="39">
        <f t="shared" si="5"/>
        <v>858100.81</v>
      </c>
      <c r="H79" s="271">
        <f t="shared" si="5"/>
        <v>109344</v>
      </c>
      <c r="I79" s="15"/>
    </row>
    <row r="80" spans="1:9" ht="48.75" customHeight="1" thickBot="1">
      <c r="A80" s="83" t="s">
        <v>172</v>
      </c>
      <c r="B80" s="42" t="s">
        <v>161</v>
      </c>
      <c r="C80" s="28" t="s">
        <v>99</v>
      </c>
      <c r="D80" s="28" t="s">
        <v>102</v>
      </c>
      <c r="E80" s="28" t="s">
        <v>19</v>
      </c>
      <c r="F80" s="28" t="s">
        <v>98</v>
      </c>
      <c r="G80" s="39">
        <f>SUM(G81)</f>
        <v>858100.81</v>
      </c>
      <c r="H80" s="271">
        <f>SUM(H81)</f>
        <v>109344</v>
      </c>
      <c r="I80" s="15"/>
    </row>
    <row r="81" spans="1:9" ht="33" customHeight="1" thickBot="1">
      <c r="A81" s="83" t="s">
        <v>80</v>
      </c>
      <c r="B81" s="42" t="s">
        <v>161</v>
      </c>
      <c r="C81" s="28" t="s">
        <v>99</v>
      </c>
      <c r="D81" s="28" t="s">
        <v>102</v>
      </c>
      <c r="E81" s="28" t="s">
        <v>19</v>
      </c>
      <c r="F81" s="28" t="s">
        <v>154</v>
      </c>
      <c r="G81" s="39">
        <v>858100.81</v>
      </c>
      <c r="H81" s="271">
        <v>109344</v>
      </c>
      <c r="I81" s="15"/>
    </row>
    <row r="82" spans="1:9" ht="45.75" customHeight="1" thickBot="1">
      <c r="A82" s="108" t="s">
        <v>173</v>
      </c>
      <c r="B82" s="41" t="s">
        <v>161</v>
      </c>
      <c r="C82" s="17" t="s">
        <v>99</v>
      </c>
      <c r="D82" s="17" t="s">
        <v>102</v>
      </c>
      <c r="E82" s="17" t="s">
        <v>115</v>
      </c>
      <c r="F82" s="17" t="s">
        <v>98</v>
      </c>
      <c r="G82" s="38">
        <f>G83</f>
        <v>5000</v>
      </c>
      <c r="H82" s="271">
        <f>H83</f>
        <v>0</v>
      </c>
      <c r="I82" s="15"/>
    </row>
    <row r="83" spans="1:9" ht="36.75" customHeight="1" thickBot="1">
      <c r="A83" s="83" t="s">
        <v>80</v>
      </c>
      <c r="B83" s="42" t="s">
        <v>161</v>
      </c>
      <c r="C83" s="28" t="s">
        <v>99</v>
      </c>
      <c r="D83" s="28" t="s">
        <v>102</v>
      </c>
      <c r="E83" s="28" t="s">
        <v>114</v>
      </c>
      <c r="F83" s="28" t="s">
        <v>98</v>
      </c>
      <c r="G83" s="39">
        <v>5000</v>
      </c>
      <c r="H83" s="271"/>
      <c r="I83" s="18"/>
    </row>
    <row r="84" spans="1:9" ht="21.75" customHeight="1" thickBot="1">
      <c r="A84" s="151" t="s">
        <v>84</v>
      </c>
      <c r="B84" s="50" t="s">
        <v>161</v>
      </c>
      <c r="C84" s="17" t="s">
        <v>100</v>
      </c>
      <c r="D84" s="17" t="s">
        <v>95</v>
      </c>
      <c r="E84" s="17" t="s">
        <v>109</v>
      </c>
      <c r="F84" s="17" t="s">
        <v>98</v>
      </c>
      <c r="G84" s="38">
        <f>G89+G98+G85</f>
        <v>3276800.86</v>
      </c>
      <c r="H84" s="276">
        <f>H89+H98+H85</f>
        <v>1081069.8599999999</v>
      </c>
      <c r="I84" s="15"/>
    </row>
    <row r="85" spans="1:9" ht="80.25" customHeight="1" hidden="1" thickBot="1">
      <c r="A85" s="109" t="s">
        <v>177</v>
      </c>
      <c r="B85" s="112" t="s">
        <v>161</v>
      </c>
      <c r="C85" s="73" t="s">
        <v>100</v>
      </c>
      <c r="D85" s="73" t="s">
        <v>94</v>
      </c>
      <c r="E85" s="17" t="s">
        <v>178</v>
      </c>
      <c r="F85" s="73" t="s">
        <v>98</v>
      </c>
      <c r="G85" s="75">
        <f aca="true" t="shared" si="6" ref="G85:H87">SUM(G86)</f>
        <v>0</v>
      </c>
      <c r="H85" s="272">
        <f t="shared" si="6"/>
        <v>0</v>
      </c>
      <c r="I85" s="15"/>
    </row>
    <row r="86" spans="1:9" ht="35.25" customHeight="1" hidden="1" thickBot="1">
      <c r="A86" s="96" t="s">
        <v>181</v>
      </c>
      <c r="B86" s="112" t="s">
        <v>161</v>
      </c>
      <c r="C86" s="91" t="s">
        <v>100</v>
      </c>
      <c r="D86" s="91" t="s">
        <v>94</v>
      </c>
      <c r="E86" s="91" t="s">
        <v>179</v>
      </c>
      <c r="F86" s="91" t="s">
        <v>180</v>
      </c>
      <c r="G86" s="76">
        <f t="shared" si="6"/>
        <v>0</v>
      </c>
      <c r="H86" s="272">
        <f t="shared" si="6"/>
        <v>0</v>
      </c>
      <c r="I86" s="15"/>
    </row>
    <row r="87" spans="1:9" ht="21.75" customHeight="1" hidden="1" thickBot="1">
      <c r="A87" s="96" t="s">
        <v>184</v>
      </c>
      <c r="B87" s="112" t="s">
        <v>161</v>
      </c>
      <c r="C87" s="91" t="s">
        <v>100</v>
      </c>
      <c r="D87" s="91" t="s">
        <v>94</v>
      </c>
      <c r="E87" s="91" t="s">
        <v>182</v>
      </c>
      <c r="F87" s="91" t="s">
        <v>183</v>
      </c>
      <c r="G87" s="76">
        <f t="shared" si="6"/>
        <v>0</v>
      </c>
      <c r="H87" s="272">
        <f t="shared" si="6"/>
        <v>0</v>
      </c>
      <c r="I87" s="15"/>
    </row>
    <row r="88" spans="1:9" ht="39.75" customHeight="1" hidden="1" thickBot="1">
      <c r="A88" s="96" t="s">
        <v>186</v>
      </c>
      <c r="B88" s="112" t="s">
        <v>161</v>
      </c>
      <c r="C88" s="91" t="s">
        <v>100</v>
      </c>
      <c r="D88" s="91" t="s">
        <v>94</v>
      </c>
      <c r="E88" s="91" t="s">
        <v>182</v>
      </c>
      <c r="F88" s="91" t="s">
        <v>185</v>
      </c>
      <c r="G88" s="76"/>
      <c r="H88" s="272"/>
      <c r="I88" s="15"/>
    </row>
    <row r="89" spans="1:9" ht="18" customHeight="1" thickBot="1">
      <c r="A89" s="82" t="s">
        <v>85</v>
      </c>
      <c r="B89" s="41" t="s">
        <v>161</v>
      </c>
      <c r="C89" s="17" t="s">
        <v>100</v>
      </c>
      <c r="D89" s="17" t="s">
        <v>96</v>
      </c>
      <c r="E89" s="17" t="s">
        <v>160</v>
      </c>
      <c r="F89" s="17" t="s">
        <v>98</v>
      </c>
      <c r="G89" s="38">
        <f>G93+G90</f>
        <v>2571400.86</v>
      </c>
      <c r="H89" s="271">
        <f>H93+H90</f>
        <v>377442</v>
      </c>
      <c r="I89" s="15"/>
    </row>
    <row r="90" spans="1:9" ht="81.75" customHeight="1" thickBot="1">
      <c r="A90" s="82" t="s">
        <v>188</v>
      </c>
      <c r="B90" s="41" t="s">
        <v>161</v>
      </c>
      <c r="C90" s="17" t="s">
        <v>100</v>
      </c>
      <c r="D90" s="17" t="s">
        <v>96</v>
      </c>
      <c r="E90" s="17" t="s">
        <v>187</v>
      </c>
      <c r="F90" s="92" t="s">
        <v>98</v>
      </c>
      <c r="G90" s="38">
        <f>SUM(G91)</f>
        <v>1499021.89</v>
      </c>
      <c r="H90" s="271">
        <f>SUM(H91)</f>
        <v>299442</v>
      </c>
      <c r="I90" s="15"/>
    </row>
    <row r="91" spans="1:9" ht="35.25" customHeight="1" thickBot="1">
      <c r="A91" s="83" t="s">
        <v>190</v>
      </c>
      <c r="B91" s="42" t="s">
        <v>161</v>
      </c>
      <c r="C91" s="28" t="s">
        <v>100</v>
      </c>
      <c r="D91" s="28" t="s">
        <v>96</v>
      </c>
      <c r="E91" s="28" t="s">
        <v>189</v>
      </c>
      <c r="F91" s="34" t="s">
        <v>98</v>
      </c>
      <c r="G91" s="39">
        <f>SUM(G92)</f>
        <v>1499021.89</v>
      </c>
      <c r="H91" s="271">
        <f>SUM(H92)</f>
        <v>299442</v>
      </c>
      <c r="I91" s="15"/>
    </row>
    <row r="92" spans="1:9" ht="32.25" customHeight="1" thickBot="1">
      <c r="A92" s="83" t="s">
        <v>80</v>
      </c>
      <c r="B92" s="42" t="s">
        <v>161</v>
      </c>
      <c r="C92" s="28" t="s">
        <v>191</v>
      </c>
      <c r="D92" s="28" t="s">
        <v>192</v>
      </c>
      <c r="E92" s="28" t="s">
        <v>193</v>
      </c>
      <c r="F92" s="34" t="s">
        <v>154</v>
      </c>
      <c r="G92" s="39">
        <v>1499021.89</v>
      </c>
      <c r="H92" s="271">
        <v>299442</v>
      </c>
      <c r="I92" s="15"/>
    </row>
    <row r="93" spans="1:9" ht="65.25" customHeight="1" thickBot="1">
      <c r="A93" s="83" t="s">
        <v>165</v>
      </c>
      <c r="B93" s="42" t="s">
        <v>161</v>
      </c>
      <c r="C93" s="28" t="s">
        <v>100</v>
      </c>
      <c r="D93" s="28" t="s">
        <v>96</v>
      </c>
      <c r="E93" s="28" t="s">
        <v>115</v>
      </c>
      <c r="F93" s="34" t="s">
        <v>98</v>
      </c>
      <c r="G93" s="39">
        <f>G94</f>
        <v>1072378.97</v>
      </c>
      <c r="H93" s="271">
        <f>H94</f>
        <v>78000</v>
      </c>
      <c r="I93" s="15"/>
    </row>
    <row r="94" spans="1:9" ht="20.25" customHeight="1" thickBot="1">
      <c r="A94" s="83" t="s">
        <v>86</v>
      </c>
      <c r="B94" s="42" t="s">
        <v>161</v>
      </c>
      <c r="C94" s="28" t="s">
        <v>100</v>
      </c>
      <c r="D94" s="28" t="s">
        <v>96</v>
      </c>
      <c r="E94" s="28" t="s">
        <v>120</v>
      </c>
      <c r="F94" s="28" t="s">
        <v>98</v>
      </c>
      <c r="G94" s="39">
        <f>G95</f>
        <v>1072378.97</v>
      </c>
      <c r="H94" s="271">
        <f>H95</f>
        <v>78000</v>
      </c>
      <c r="I94" s="15"/>
    </row>
    <row r="95" spans="1:9" ht="23.25" customHeight="1" thickBot="1">
      <c r="A95" s="83" t="s">
        <v>85</v>
      </c>
      <c r="B95" s="42" t="s">
        <v>161</v>
      </c>
      <c r="C95" s="28" t="s">
        <v>100</v>
      </c>
      <c r="D95" s="28" t="s">
        <v>96</v>
      </c>
      <c r="E95" s="28" t="s">
        <v>119</v>
      </c>
      <c r="F95" s="28" t="s">
        <v>98</v>
      </c>
      <c r="G95" s="39">
        <f>G97+G96</f>
        <v>1072378.97</v>
      </c>
      <c r="H95" s="271">
        <f>H97+H96</f>
        <v>78000</v>
      </c>
      <c r="I95" s="15"/>
    </row>
    <row r="96" spans="1:9" ht="31.5" customHeight="1" thickBot="1">
      <c r="A96" s="83" t="s">
        <v>80</v>
      </c>
      <c r="B96" s="42" t="s">
        <v>161</v>
      </c>
      <c r="C96" s="28" t="s">
        <v>100</v>
      </c>
      <c r="D96" s="28" t="s">
        <v>96</v>
      </c>
      <c r="E96" s="28" t="s">
        <v>194</v>
      </c>
      <c r="F96" s="28" t="s">
        <v>154</v>
      </c>
      <c r="G96" s="39">
        <v>994378.97</v>
      </c>
      <c r="H96" s="271"/>
      <c r="I96" s="15"/>
    </row>
    <row r="97" spans="1:9" ht="54" customHeight="1" thickBot="1">
      <c r="A97" s="83" t="s">
        <v>142</v>
      </c>
      <c r="B97" s="42" t="s">
        <v>161</v>
      </c>
      <c r="C97" s="28" t="s">
        <v>100</v>
      </c>
      <c r="D97" s="28" t="s">
        <v>96</v>
      </c>
      <c r="E97" s="28" t="s">
        <v>194</v>
      </c>
      <c r="F97" s="28" t="s">
        <v>26</v>
      </c>
      <c r="G97" s="39">
        <v>78000</v>
      </c>
      <c r="H97" s="271">
        <v>78000</v>
      </c>
      <c r="I97" s="15"/>
    </row>
    <row r="98" spans="1:9" ht="21.75" customHeight="1" thickBot="1">
      <c r="A98" s="82" t="s">
        <v>87</v>
      </c>
      <c r="B98" s="41" t="s">
        <v>161</v>
      </c>
      <c r="C98" s="17" t="s">
        <v>100</v>
      </c>
      <c r="D98" s="17" t="s">
        <v>97</v>
      </c>
      <c r="E98" s="17" t="s">
        <v>109</v>
      </c>
      <c r="F98" s="17" t="s">
        <v>98</v>
      </c>
      <c r="G98" s="38">
        <f>G99</f>
        <v>705400</v>
      </c>
      <c r="H98" s="271">
        <f>H99</f>
        <v>703627.86</v>
      </c>
      <c r="I98" s="15"/>
    </row>
    <row r="99" spans="1:9" ht="65.25" customHeight="1" thickBot="1">
      <c r="A99" s="83" t="s">
        <v>165</v>
      </c>
      <c r="B99" s="95" t="s">
        <v>161</v>
      </c>
      <c r="C99" s="29" t="s">
        <v>100</v>
      </c>
      <c r="D99" s="29" t="s">
        <v>97</v>
      </c>
      <c r="E99" s="29" t="s">
        <v>115</v>
      </c>
      <c r="F99" s="29" t="s">
        <v>98</v>
      </c>
      <c r="G99" s="39">
        <f>G100</f>
        <v>705400</v>
      </c>
      <c r="H99" s="271">
        <f>H100</f>
        <v>703627.86</v>
      </c>
      <c r="I99" s="15"/>
    </row>
    <row r="100" spans="1:9" ht="23.25" customHeight="1" thickBot="1">
      <c r="A100" s="83" t="s">
        <v>86</v>
      </c>
      <c r="B100" s="95" t="s">
        <v>161</v>
      </c>
      <c r="C100" s="29" t="s">
        <v>100</v>
      </c>
      <c r="D100" s="29" t="s">
        <v>97</v>
      </c>
      <c r="E100" s="29" t="s">
        <v>120</v>
      </c>
      <c r="F100" s="29" t="s">
        <v>98</v>
      </c>
      <c r="G100" s="39">
        <f>G101+G113</f>
        <v>705400</v>
      </c>
      <c r="H100" s="271">
        <f>H101+H113</f>
        <v>703627.86</v>
      </c>
      <c r="I100" s="15"/>
    </row>
    <row r="101" spans="1:9" ht="21.75" customHeight="1" thickBot="1">
      <c r="A101" s="83" t="s">
        <v>87</v>
      </c>
      <c r="B101" s="95" t="s">
        <v>161</v>
      </c>
      <c r="C101" s="29" t="s">
        <v>100</v>
      </c>
      <c r="D101" s="29" t="s">
        <v>97</v>
      </c>
      <c r="E101" s="29" t="s">
        <v>126</v>
      </c>
      <c r="F101" s="29" t="s">
        <v>98</v>
      </c>
      <c r="G101" s="39">
        <f>G102+G104+G106+G108+G110</f>
        <v>685500</v>
      </c>
      <c r="H101" s="271">
        <f>H102+H104+H106+H108+H110</f>
        <v>683727.86</v>
      </c>
      <c r="I101" s="15"/>
    </row>
    <row r="102" spans="1:9" ht="18.75" customHeight="1" thickBot="1">
      <c r="A102" s="83" t="s">
        <v>143</v>
      </c>
      <c r="B102" s="95" t="s">
        <v>161</v>
      </c>
      <c r="C102" s="29" t="s">
        <v>100</v>
      </c>
      <c r="D102" s="29" t="s">
        <v>97</v>
      </c>
      <c r="E102" s="29" t="s">
        <v>125</v>
      </c>
      <c r="F102" s="29" t="s">
        <v>98</v>
      </c>
      <c r="G102" s="39">
        <f>G103</f>
        <v>364800</v>
      </c>
      <c r="H102" s="271">
        <f>H103</f>
        <v>363529.98</v>
      </c>
      <c r="I102" s="15"/>
    </row>
    <row r="103" spans="1:9" ht="36" customHeight="1" thickBot="1">
      <c r="A103" s="83" t="s">
        <v>80</v>
      </c>
      <c r="B103" s="95" t="s">
        <v>161</v>
      </c>
      <c r="C103" s="29" t="s">
        <v>100</v>
      </c>
      <c r="D103" s="29" t="s">
        <v>97</v>
      </c>
      <c r="E103" s="29" t="s">
        <v>125</v>
      </c>
      <c r="F103" s="29" t="s">
        <v>154</v>
      </c>
      <c r="G103" s="39">
        <v>364800</v>
      </c>
      <c r="H103" s="271">
        <v>363529.98</v>
      </c>
      <c r="I103" s="15"/>
    </row>
    <row r="104" spans="1:9" ht="60.75" customHeight="1" hidden="1" thickBot="1">
      <c r="A104" s="110" t="s">
        <v>195</v>
      </c>
      <c r="B104" s="95" t="s">
        <v>161</v>
      </c>
      <c r="C104" s="29" t="s">
        <v>100</v>
      </c>
      <c r="D104" s="29" t="s">
        <v>97</v>
      </c>
      <c r="E104" s="29" t="s">
        <v>197</v>
      </c>
      <c r="F104" s="29" t="s">
        <v>98</v>
      </c>
      <c r="G104" s="39">
        <f>SUM(G105)</f>
        <v>0</v>
      </c>
      <c r="H104" s="272">
        <f>SUM(H105)</f>
        <v>0</v>
      </c>
      <c r="I104" s="15"/>
    </row>
    <row r="105" spans="1:9" ht="32.25" customHeight="1" hidden="1" thickBot="1">
      <c r="A105" s="7" t="s">
        <v>196</v>
      </c>
      <c r="B105" s="95" t="s">
        <v>161</v>
      </c>
      <c r="C105" s="29" t="s">
        <v>100</v>
      </c>
      <c r="D105" s="29" t="s">
        <v>97</v>
      </c>
      <c r="E105" s="29" t="s">
        <v>197</v>
      </c>
      <c r="F105" s="29" t="s">
        <v>154</v>
      </c>
      <c r="G105" s="39"/>
      <c r="H105" s="272"/>
      <c r="I105" s="15"/>
    </row>
    <row r="106" spans="1:9" ht="19.5" customHeight="1" thickBot="1">
      <c r="A106" s="110" t="s">
        <v>198</v>
      </c>
      <c r="B106" s="95" t="s">
        <v>161</v>
      </c>
      <c r="C106" s="29" t="s">
        <v>100</v>
      </c>
      <c r="D106" s="29" t="s">
        <v>97</v>
      </c>
      <c r="E106" s="29" t="s">
        <v>199</v>
      </c>
      <c r="F106" s="29" t="s">
        <v>98</v>
      </c>
      <c r="G106" s="39">
        <f>G107</f>
        <v>10000</v>
      </c>
      <c r="H106" s="271">
        <f>H107</f>
        <v>10000</v>
      </c>
      <c r="I106" s="15"/>
    </row>
    <row r="107" spans="1:9" ht="29.25" customHeight="1" thickBot="1">
      <c r="A107" s="7" t="s">
        <v>196</v>
      </c>
      <c r="B107" s="95" t="s">
        <v>161</v>
      </c>
      <c r="C107" s="29" t="s">
        <v>100</v>
      </c>
      <c r="D107" s="29" t="s">
        <v>97</v>
      </c>
      <c r="E107" s="29" t="s">
        <v>199</v>
      </c>
      <c r="F107" s="29" t="s">
        <v>154</v>
      </c>
      <c r="G107" s="39">
        <v>10000</v>
      </c>
      <c r="H107" s="271">
        <v>10000</v>
      </c>
      <c r="I107" s="15"/>
    </row>
    <row r="108" spans="1:9" ht="14.25" customHeight="1" thickBot="1">
      <c r="A108" s="110" t="s">
        <v>201</v>
      </c>
      <c r="B108" s="95" t="s">
        <v>161</v>
      </c>
      <c r="C108" s="29" t="s">
        <v>100</v>
      </c>
      <c r="D108" s="29" t="s">
        <v>97</v>
      </c>
      <c r="E108" s="29" t="s">
        <v>200</v>
      </c>
      <c r="F108" s="29" t="s">
        <v>98</v>
      </c>
      <c r="G108" s="39">
        <f>G109</f>
        <v>35000</v>
      </c>
      <c r="H108" s="271">
        <f>H109</f>
        <v>35000</v>
      </c>
      <c r="I108" s="15"/>
    </row>
    <row r="109" spans="1:9" ht="32.25" customHeight="1" thickBot="1">
      <c r="A109" s="7" t="s">
        <v>196</v>
      </c>
      <c r="B109" s="95" t="s">
        <v>161</v>
      </c>
      <c r="C109" s="29" t="s">
        <v>100</v>
      </c>
      <c r="D109" s="29" t="s">
        <v>97</v>
      </c>
      <c r="E109" s="29" t="s">
        <v>200</v>
      </c>
      <c r="F109" s="29" t="s">
        <v>154</v>
      </c>
      <c r="G109" s="39">
        <v>35000</v>
      </c>
      <c r="H109" s="271">
        <v>35000</v>
      </c>
      <c r="I109" s="15"/>
    </row>
    <row r="110" spans="1:9" ht="39.75" customHeight="1" thickBot="1">
      <c r="A110" s="83" t="s">
        <v>88</v>
      </c>
      <c r="B110" s="48" t="s">
        <v>161</v>
      </c>
      <c r="C110" s="37" t="s">
        <v>100</v>
      </c>
      <c r="D110" s="37" t="s">
        <v>97</v>
      </c>
      <c r="E110" s="37" t="s">
        <v>200</v>
      </c>
      <c r="F110" s="37" t="s">
        <v>98</v>
      </c>
      <c r="G110" s="40">
        <f>G111</f>
        <v>275700</v>
      </c>
      <c r="H110" s="271">
        <f>H111</f>
        <v>275197.88</v>
      </c>
      <c r="I110" s="15"/>
    </row>
    <row r="111" spans="1:9" ht="33" customHeight="1" thickBot="1">
      <c r="A111" s="83" t="s">
        <v>80</v>
      </c>
      <c r="B111" s="95" t="s">
        <v>161</v>
      </c>
      <c r="C111" s="29" t="s">
        <v>100</v>
      </c>
      <c r="D111" s="28" t="s">
        <v>97</v>
      </c>
      <c r="E111" s="28" t="s">
        <v>124</v>
      </c>
      <c r="F111" s="28" t="s">
        <v>154</v>
      </c>
      <c r="G111" s="79">
        <v>275700</v>
      </c>
      <c r="H111" s="271">
        <v>275197.88</v>
      </c>
      <c r="I111" s="18"/>
    </row>
    <row r="112" spans="1:9" ht="76.5" customHeight="1" thickBot="1">
      <c r="A112" s="147" t="s">
        <v>310</v>
      </c>
      <c r="B112" s="95" t="s">
        <v>161</v>
      </c>
      <c r="C112" s="29" t="s">
        <v>100</v>
      </c>
      <c r="D112" s="28" t="s">
        <v>97</v>
      </c>
      <c r="E112" s="28" t="s">
        <v>319</v>
      </c>
      <c r="F112" s="28"/>
      <c r="G112" s="79">
        <v>19900</v>
      </c>
      <c r="H112" s="271">
        <v>19900</v>
      </c>
      <c r="I112" s="18"/>
    </row>
    <row r="113" spans="1:9" ht="33" customHeight="1" thickBot="1">
      <c r="A113" s="83" t="s">
        <v>80</v>
      </c>
      <c r="B113" s="95" t="s">
        <v>161</v>
      </c>
      <c r="C113" s="29" t="s">
        <v>100</v>
      </c>
      <c r="D113" s="28" t="s">
        <v>97</v>
      </c>
      <c r="E113" s="28" t="s">
        <v>319</v>
      </c>
      <c r="F113" s="28" t="s">
        <v>154</v>
      </c>
      <c r="G113" s="79">
        <v>19900</v>
      </c>
      <c r="H113" s="271">
        <v>19900</v>
      </c>
      <c r="I113" s="18"/>
    </row>
    <row r="114" spans="1:9" ht="21.75" customHeight="1" thickBot="1">
      <c r="A114" s="151" t="s">
        <v>89</v>
      </c>
      <c r="B114" s="50" t="s">
        <v>161</v>
      </c>
      <c r="C114" s="33" t="s">
        <v>101</v>
      </c>
      <c r="D114" s="17" t="s">
        <v>95</v>
      </c>
      <c r="E114" s="17" t="s">
        <v>109</v>
      </c>
      <c r="F114" s="17" t="s">
        <v>98</v>
      </c>
      <c r="G114" s="280">
        <f>G115+G128</f>
        <v>5914570.6</v>
      </c>
      <c r="H114" s="276">
        <f>H115+H128</f>
        <v>4425979.95</v>
      </c>
      <c r="I114" s="15"/>
    </row>
    <row r="115" spans="1:9" ht="20.25" customHeight="1" thickBot="1">
      <c r="A115" s="83" t="s">
        <v>90</v>
      </c>
      <c r="B115" s="95" t="s">
        <v>161</v>
      </c>
      <c r="C115" s="29" t="s">
        <v>101</v>
      </c>
      <c r="D115" s="28" t="s">
        <v>94</v>
      </c>
      <c r="E115" s="28" t="s">
        <v>109</v>
      </c>
      <c r="F115" s="28" t="s">
        <v>98</v>
      </c>
      <c r="G115" s="79">
        <f>G116</f>
        <v>4255465.6</v>
      </c>
      <c r="H115" s="271">
        <f>H116</f>
        <v>3060178.47</v>
      </c>
      <c r="I115" s="15"/>
    </row>
    <row r="116" spans="1:9" ht="66.75" customHeight="1" thickBot="1">
      <c r="A116" s="83" t="s">
        <v>165</v>
      </c>
      <c r="B116" s="95" t="s">
        <v>161</v>
      </c>
      <c r="C116" s="29" t="s">
        <v>101</v>
      </c>
      <c r="D116" s="28" t="s">
        <v>94</v>
      </c>
      <c r="E116" s="28" t="s">
        <v>115</v>
      </c>
      <c r="F116" s="28" t="s">
        <v>98</v>
      </c>
      <c r="G116" s="79">
        <f>G117</f>
        <v>4255465.6</v>
      </c>
      <c r="H116" s="271">
        <f>H117</f>
        <v>3060178.47</v>
      </c>
      <c r="I116" s="15"/>
    </row>
    <row r="117" spans="1:9" ht="63" customHeight="1" thickBot="1">
      <c r="A117" s="83" t="s">
        <v>162</v>
      </c>
      <c r="B117" s="95" t="s">
        <v>161</v>
      </c>
      <c r="C117" s="28" t="s">
        <v>101</v>
      </c>
      <c r="D117" s="28" t="s">
        <v>94</v>
      </c>
      <c r="E117" s="28" t="s">
        <v>114</v>
      </c>
      <c r="F117" s="28" t="s">
        <v>98</v>
      </c>
      <c r="G117" s="39">
        <f>G118+G123</f>
        <v>4255465.6</v>
      </c>
      <c r="H117" s="271">
        <f>H118+H123</f>
        <v>3060178.47</v>
      </c>
      <c r="I117" s="15"/>
    </row>
    <row r="118" spans="1:9" ht="39" customHeight="1" thickBot="1">
      <c r="A118" s="83" t="s">
        <v>144</v>
      </c>
      <c r="B118" s="95" t="s">
        <v>161</v>
      </c>
      <c r="C118" s="28" t="s">
        <v>101</v>
      </c>
      <c r="D118" s="28" t="s">
        <v>94</v>
      </c>
      <c r="E118" s="28" t="s">
        <v>116</v>
      </c>
      <c r="F118" s="28" t="s">
        <v>98</v>
      </c>
      <c r="G118" s="39">
        <f>G122+G121+G120</f>
        <v>3029223</v>
      </c>
      <c r="H118" s="271">
        <f>H122+H121+H120</f>
        <v>1833935.87</v>
      </c>
      <c r="I118" s="15"/>
    </row>
    <row r="119" spans="1:9" ht="87" customHeight="1">
      <c r="A119" s="116" t="s">
        <v>215</v>
      </c>
      <c r="B119" s="95" t="s">
        <v>161</v>
      </c>
      <c r="C119" s="28" t="s">
        <v>101</v>
      </c>
      <c r="D119" s="28" t="s">
        <v>94</v>
      </c>
      <c r="E119" s="28" t="s">
        <v>116</v>
      </c>
      <c r="F119" s="28" t="s">
        <v>214</v>
      </c>
      <c r="G119" s="39">
        <f>SUM(G120)</f>
        <v>2500000</v>
      </c>
      <c r="H119" s="271">
        <f>SUM(H120)</f>
        <v>1455890.53</v>
      </c>
      <c r="I119" s="15"/>
    </row>
    <row r="120" spans="1:9" ht="23.25" customHeight="1">
      <c r="A120" s="117" t="s">
        <v>213</v>
      </c>
      <c r="B120" s="95" t="s">
        <v>161</v>
      </c>
      <c r="C120" s="28" t="s">
        <v>101</v>
      </c>
      <c r="D120" s="28" t="s">
        <v>94</v>
      </c>
      <c r="E120" s="28" t="s">
        <v>116</v>
      </c>
      <c r="F120" s="28" t="s">
        <v>212</v>
      </c>
      <c r="G120" s="39">
        <v>2500000</v>
      </c>
      <c r="H120" s="271">
        <v>1455890.53</v>
      </c>
      <c r="I120" s="15"/>
    </row>
    <row r="121" spans="1:9" ht="33.75" customHeight="1" thickBot="1">
      <c r="A121" s="83" t="s">
        <v>80</v>
      </c>
      <c r="B121" s="95" t="s">
        <v>161</v>
      </c>
      <c r="C121" s="28" t="s">
        <v>101</v>
      </c>
      <c r="D121" s="28" t="s">
        <v>94</v>
      </c>
      <c r="E121" s="28" t="s">
        <v>116</v>
      </c>
      <c r="F121" s="28" t="s">
        <v>154</v>
      </c>
      <c r="G121" s="39">
        <v>508300</v>
      </c>
      <c r="H121" s="271">
        <v>357203.1</v>
      </c>
      <c r="I121" s="15"/>
    </row>
    <row r="122" spans="1:9" ht="23.25" customHeight="1" thickBot="1">
      <c r="A122" s="83" t="s">
        <v>133</v>
      </c>
      <c r="B122" s="95" t="s">
        <v>161</v>
      </c>
      <c r="C122" s="28" t="s">
        <v>101</v>
      </c>
      <c r="D122" s="28" t="s">
        <v>94</v>
      </c>
      <c r="E122" s="28" t="s">
        <v>116</v>
      </c>
      <c r="F122" s="28" t="s">
        <v>155</v>
      </c>
      <c r="G122" s="39">
        <v>20923</v>
      </c>
      <c r="H122" s="271">
        <v>20842.24</v>
      </c>
      <c r="I122" s="15"/>
    </row>
    <row r="123" spans="1:9" ht="81" customHeight="1" thickBot="1">
      <c r="A123" s="147" t="s">
        <v>310</v>
      </c>
      <c r="B123" s="95" t="s">
        <v>161</v>
      </c>
      <c r="C123" s="28" t="s">
        <v>101</v>
      </c>
      <c r="D123" s="28" t="s">
        <v>94</v>
      </c>
      <c r="E123" s="28" t="s">
        <v>313</v>
      </c>
      <c r="F123" s="29"/>
      <c r="G123" s="39">
        <f>SUM(G127+G126+G125)</f>
        <v>1226242.6</v>
      </c>
      <c r="H123" s="271">
        <f>SUM(H127+H126+H125)</f>
        <v>1226242.6</v>
      </c>
      <c r="I123" s="15"/>
    </row>
    <row r="124" spans="1:9" ht="61.5" customHeight="1">
      <c r="A124" s="148" t="s">
        <v>311</v>
      </c>
      <c r="B124" s="95" t="s">
        <v>161</v>
      </c>
      <c r="C124" s="28" t="s">
        <v>101</v>
      </c>
      <c r="D124" s="28" t="s">
        <v>94</v>
      </c>
      <c r="E124" s="28" t="s">
        <v>313</v>
      </c>
      <c r="F124" s="29" t="s">
        <v>214</v>
      </c>
      <c r="G124" s="39">
        <v>674114.67</v>
      </c>
      <c r="H124" s="271">
        <v>674114.67</v>
      </c>
      <c r="I124" s="15"/>
    </row>
    <row r="125" spans="1:9" ht="36" customHeight="1">
      <c r="A125" s="148" t="s">
        <v>312</v>
      </c>
      <c r="B125" s="95" t="s">
        <v>161</v>
      </c>
      <c r="C125" s="28" t="s">
        <v>101</v>
      </c>
      <c r="D125" s="28" t="s">
        <v>94</v>
      </c>
      <c r="E125" s="28" t="s">
        <v>313</v>
      </c>
      <c r="F125" s="29" t="s">
        <v>212</v>
      </c>
      <c r="G125" s="39">
        <v>674114.67</v>
      </c>
      <c r="H125" s="271">
        <v>674114.67</v>
      </c>
      <c r="I125" s="15"/>
    </row>
    <row r="126" spans="1:9" ht="33.75" customHeight="1" thickBot="1">
      <c r="A126" s="83" t="s">
        <v>80</v>
      </c>
      <c r="B126" s="95" t="s">
        <v>161</v>
      </c>
      <c r="C126" s="28" t="s">
        <v>101</v>
      </c>
      <c r="D126" s="28" t="s">
        <v>94</v>
      </c>
      <c r="E126" s="28" t="s">
        <v>313</v>
      </c>
      <c r="F126" s="29" t="s">
        <v>154</v>
      </c>
      <c r="G126" s="39">
        <v>506700</v>
      </c>
      <c r="H126" s="271">
        <v>506700</v>
      </c>
      <c r="I126" s="15"/>
    </row>
    <row r="127" spans="1:9" ht="23.25" customHeight="1" thickBot="1">
      <c r="A127" s="83" t="s">
        <v>133</v>
      </c>
      <c r="B127" s="95" t="s">
        <v>161</v>
      </c>
      <c r="C127" s="28" t="s">
        <v>101</v>
      </c>
      <c r="D127" s="28" t="s">
        <v>94</v>
      </c>
      <c r="E127" s="28" t="s">
        <v>313</v>
      </c>
      <c r="F127" s="28" t="s">
        <v>155</v>
      </c>
      <c r="G127" s="39">
        <v>45427.93</v>
      </c>
      <c r="H127" s="271">
        <v>45427.93</v>
      </c>
      <c r="I127" s="15"/>
    </row>
    <row r="128" spans="1:9" ht="21.75" customHeight="1" thickBot="1">
      <c r="A128" s="82" t="s">
        <v>145</v>
      </c>
      <c r="B128" s="112" t="s">
        <v>161</v>
      </c>
      <c r="C128" s="17" t="s">
        <v>101</v>
      </c>
      <c r="D128" s="17" t="s">
        <v>99</v>
      </c>
      <c r="E128" s="17" t="s">
        <v>109</v>
      </c>
      <c r="F128" s="17" t="s">
        <v>98</v>
      </c>
      <c r="G128" s="38">
        <f>G129</f>
        <v>1659105</v>
      </c>
      <c r="H128" s="271">
        <f>H129</f>
        <v>1365801.48</v>
      </c>
      <c r="I128" s="15"/>
    </row>
    <row r="129" spans="1:9" ht="62.25" customHeight="1" thickBot="1">
      <c r="A129" s="83" t="s">
        <v>165</v>
      </c>
      <c r="B129" s="95" t="s">
        <v>161</v>
      </c>
      <c r="C129" s="28" t="s">
        <v>101</v>
      </c>
      <c r="D129" s="28" t="s">
        <v>99</v>
      </c>
      <c r="E129" s="28" t="s">
        <v>115</v>
      </c>
      <c r="F129" s="28" t="s">
        <v>98</v>
      </c>
      <c r="G129" s="39">
        <f>G130</f>
        <v>1659105</v>
      </c>
      <c r="H129" s="271">
        <f>H130</f>
        <v>1365801.48</v>
      </c>
      <c r="I129" s="15"/>
    </row>
    <row r="130" spans="1:9" ht="65.25" customHeight="1" thickBot="1">
      <c r="A130" s="83" t="s">
        <v>205</v>
      </c>
      <c r="B130" s="95" t="s">
        <v>161</v>
      </c>
      <c r="C130" s="28" t="s">
        <v>101</v>
      </c>
      <c r="D130" s="28" t="s">
        <v>99</v>
      </c>
      <c r="E130" s="28" t="s">
        <v>114</v>
      </c>
      <c r="F130" s="28" t="s">
        <v>98</v>
      </c>
      <c r="G130" s="39">
        <f>G131+G134</f>
        <v>1659105</v>
      </c>
      <c r="H130" s="271">
        <f>H131+H134</f>
        <v>1365801.48</v>
      </c>
      <c r="I130" s="15"/>
    </row>
    <row r="131" spans="1:9" ht="97.5" customHeight="1" thickBot="1">
      <c r="A131" s="83" t="s">
        <v>146</v>
      </c>
      <c r="B131" s="95" t="s">
        <v>161</v>
      </c>
      <c r="C131" s="28" t="s">
        <v>101</v>
      </c>
      <c r="D131" s="28" t="s">
        <v>99</v>
      </c>
      <c r="E131" s="28" t="s">
        <v>113</v>
      </c>
      <c r="F131" s="28" t="s">
        <v>98</v>
      </c>
      <c r="G131" s="39">
        <f>G132</f>
        <v>1603000</v>
      </c>
      <c r="H131" s="271">
        <f>H132</f>
        <v>1309696.48</v>
      </c>
      <c r="I131" s="15"/>
    </row>
    <row r="132" spans="1:9" ht="34.5" customHeight="1" thickBot="1">
      <c r="A132" s="83" t="s">
        <v>147</v>
      </c>
      <c r="B132" s="95" t="s">
        <v>161</v>
      </c>
      <c r="C132" s="28" t="s">
        <v>101</v>
      </c>
      <c r="D132" s="28" t="s">
        <v>99</v>
      </c>
      <c r="E132" s="28" t="s">
        <v>113</v>
      </c>
      <c r="F132" s="28" t="s">
        <v>153</v>
      </c>
      <c r="G132" s="39">
        <v>1603000</v>
      </c>
      <c r="H132" s="271">
        <v>1309696.48</v>
      </c>
      <c r="I132" s="15"/>
    </row>
    <row r="133" spans="1:9" ht="78.75" customHeight="1" thickBot="1">
      <c r="A133" s="147" t="s">
        <v>310</v>
      </c>
      <c r="B133" s="95" t="s">
        <v>161</v>
      </c>
      <c r="C133" s="28" t="s">
        <v>101</v>
      </c>
      <c r="D133" s="28" t="s">
        <v>99</v>
      </c>
      <c r="E133" s="28" t="s">
        <v>313</v>
      </c>
      <c r="F133" s="28"/>
      <c r="G133" s="39">
        <f>SUM(G134)</f>
        <v>56105</v>
      </c>
      <c r="H133" s="271">
        <f>SUM(H134)</f>
        <v>56105</v>
      </c>
      <c r="I133" s="15"/>
    </row>
    <row r="134" spans="1:9" ht="34.5" customHeight="1">
      <c r="A134" s="148" t="s">
        <v>311</v>
      </c>
      <c r="B134" s="95" t="s">
        <v>161</v>
      </c>
      <c r="C134" s="28" t="s">
        <v>101</v>
      </c>
      <c r="D134" s="28" t="s">
        <v>99</v>
      </c>
      <c r="E134" s="28" t="s">
        <v>313</v>
      </c>
      <c r="F134" s="28" t="s">
        <v>214</v>
      </c>
      <c r="G134" s="39">
        <f>SUM(G135)</f>
        <v>56105</v>
      </c>
      <c r="H134" s="271">
        <f>SUM(H135)</f>
        <v>56105</v>
      </c>
      <c r="I134" s="15"/>
    </row>
    <row r="135" spans="1:9" ht="34.5" customHeight="1">
      <c r="A135" s="148" t="s">
        <v>312</v>
      </c>
      <c r="B135" s="95" t="s">
        <v>161</v>
      </c>
      <c r="C135" s="28" t="s">
        <v>101</v>
      </c>
      <c r="D135" s="28" t="s">
        <v>99</v>
      </c>
      <c r="E135" s="28" t="s">
        <v>313</v>
      </c>
      <c r="F135" s="28" t="s">
        <v>212</v>
      </c>
      <c r="G135" s="39">
        <v>56105</v>
      </c>
      <c r="H135" s="271">
        <v>56105</v>
      </c>
      <c r="I135" s="15"/>
    </row>
    <row r="136" spans="1:9" ht="24" customHeight="1" thickBot="1">
      <c r="A136" s="151" t="s">
        <v>148</v>
      </c>
      <c r="B136" s="170" t="s">
        <v>161</v>
      </c>
      <c r="C136" s="17" t="s">
        <v>25</v>
      </c>
      <c r="D136" s="17" t="s">
        <v>95</v>
      </c>
      <c r="E136" s="17" t="s">
        <v>109</v>
      </c>
      <c r="F136" s="17" t="s">
        <v>98</v>
      </c>
      <c r="G136" s="38">
        <f>G137+G143+G149</f>
        <v>428132.1</v>
      </c>
      <c r="H136" s="276">
        <f>H137+H143+H149</f>
        <v>399883.32999999996</v>
      </c>
      <c r="I136" s="15"/>
    </row>
    <row r="137" spans="1:9" ht="22.5" customHeight="1" thickBot="1">
      <c r="A137" s="88" t="s">
        <v>91</v>
      </c>
      <c r="B137" s="78" t="s">
        <v>161</v>
      </c>
      <c r="C137" s="28" t="s">
        <v>25</v>
      </c>
      <c r="D137" s="28" t="s">
        <v>94</v>
      </c>
      <c r="E137" s="28" t="s">
        <v>109</v>
      </c>
      <c r="F137" s="28" t="s">
        <v>98</v>
      </c>
      <c r="G137" s="39">
        <f aca="true" t="shared" si="7" ref="G137:H141">G138</f>
        <v>353132.1</v>
      </c>
      <c r="H137" s="271">
        <f t="shared" si="7"/>
        <v>353132.1</v>
      </c>
      <c r="I137" s="15"/>
    </row>
    <row r="138" spans="1:18" ht="49.5" customHeight="1" thickBot="1">
      <c r="A138" s="83" t="s">
        <v>220</v>
      </c>
      <c r="B138" s="95" t="s">
        <v>161</v>
      </c>
      <c r="C138" s="28" t="s">
        <v>25</v>
      </c>
      <c r="D138" s="28" t="s">
        <v>94</v>
      </c>
      <c r="E138" s="28" t="s">
        <v>110</v>
      </c>
      <c r="F138" s="28" t="s">
        <v>98</v>
      </c>
      <c r="G138" s="39">
        <f t="shared" si="7"/>
        <v>353132.1</v>
      </c>
      <c r="H138" s="271">
        <f t="shared" si="7"/>
        <v>353132.1</v>
      </c>
      <c r="I138" s="15"/>
      <c r="L138" s="60"/>
      <c r="M138" s="65"/>
      <c r="N138" s="66"/>
      <c r="O138" s="66"/>
      <c r="P138" s="66"/>
      <c r="Q138" s="66"/>
      <c r="R138" s="67"/>
    </row>
    <row r="139" spans="1:18" ht="38.25" customHeight="1" thickBot="1">
      <c r="A139" s="83" t="s">
        <v>112</v>
      </c>
      <c r="B139" s="95" t="s">
        <v>161</v>
      </c>
      <c r="C139" s="28" t="s">
        <v>25</v>
      </c>
      <c r="D139" s="28" t="s">
        <v>94</v>
      </c>
      <c r="E139" s="28" t="s">
        <v>111</v>
      </c>
      <c r="F139" s="28" t="s">
        <v>98</v>
      </c>
      <c r="G139" s="39">
        <f t="shared" si="7"/>
        <v>353132.1</v>
      </c>
      <c r="H139" s="271">
        <f t="shared" si="7"/>
        <v>353132.1</v>
      </c>
      <c r="I139" s="15"/>
      <c r="L139" s="60"/>
      <c r="M139" s="65"/>
      <c r="N139" s="66"/>
      <c r="O139" s="66"/>
      <c r="P139" s="66"/>
      <c r="Q139" s="66"/>
      <c r="R139" s="67"/>
    </row>
    <row r="140" spans="1:18" ht="35.25" customHeight="1" thickBot="1">
      <c r="A140" s="83" t="s">
        <v>92</v>
      </c>
      <c r="B140" s="95" t="s">
        <v>161</v>
      </c>
      <c r="C140" s="28" t="s">
        <v>25</v>
      </c>
      <c r="D140" s="28" t="s">
        <v>94</v>
      </c>
      <c r="E140" s="28" t="s">
        <v>149</v>
      </c>
      <c r="F140" s="28" t="s">
        <v>98</v>
      </c>
      <c r="G140" s="39">
        <f t="shared" si="7"/>
        <v>353132.1</v>
      </c>
      <c r="H140" s="271">
        <f t="shared" si="7"/>
        <v>353132.1</v>
      </c>
      <c r="I140" s="15"/>
      <c r="L140" s="61"/>
      <c r="M140" s="65"/>
      <c r="N140" s="68"/>
      <c r="O140" s="68"/>
      <c r="P140" s="68"/>
      <c r="Q140" s="68"/>
      <c r="R140" s="69"/>
    </row>
    <row r="141" spans="1:18" ht="35.25" customHeight="1" thickBot="1">
      <c r="A141" s="83" t="s">
        <v>203</v>
      </c>
      <c r="B141" s="95" t="s">
        <v>161</v>
      </c>
      <c r="C141" s="28" t="s">
        <v>25</v>
      </c>
      <c r="D141" s="28" t="s">
        <v>94</v>
      </c>
      <c r="E141" s="28" t="s">
        <v>202</v>
      </c>
      <c r="F141" s="28" t="s">
        <v>98</v>
      </c>
      <c r="G141" s="39">
        <f t="shared" si="7"/>
        <v>353132.1</v>
      </c>
      <c r="H141" s="271">
        <f t="shared" si="7"/>
        <v>353132.1</v>
      </c>
      <c r="I141" s="15"/>
      <c r="L141" s="57"/>
      <c r="M141" s="65"/>
      <c r="N141" s="70"/>
      <c r="O141" s="70"/>
      <c r="P141" s="70"/>
      <c r="Q141" s="70"/>
      <c r="R141" s="71"/>
    </row>
    <row r="142" spans="1:9" ht="38.25" customHeight="1" thickBot="1">
      <c r="A142" s="83" t="s">
        <v>93</v>
      </c>
      <c r="B142" s="95" t="s">
        <v>161</v>
      </c>
      <c r="C142" s="28" t="s">
        <v>25</v>
      </c>
      <c r="D142" s="28" t="s">
        <v>94</v>
      </c>
      <c r="E142" s="28" t="s">
        <v>202</v>
      </c>
      <c r="F142" s="28" t="s">
        <v>158</v>
      </c>
      <c r="G142" s="39">
        <v>353132.1</v>
      </c>
      <c r="H142" s="271">
        <v>353132.1</v>
      </c>
      <c r="I142" s="15"/>
    </row>
    <row r="143" spans="1:9" ht="21.75" customHeight="1" thickBot="1">
      <c r="A143" s="83" t="s">
        <v>151</v>
      </c>
      <c r="B143" s="95" t="s">
        <v>161</v>
      </c>
      <c r="C143" s="28" t="s">
        <v>25</v>
      </c>
      <c r="D143" s="28" t="s">
        <v>97</v>
      </c>
      <c r="E143" s="28" t="s">
        <v>109</v>
      </c>
      <c r="F143" s="28" t="s">
        <v>98</v>
      </c>
      <c r="G143" s="39">
        <f aca="true" t="shared" si="8" ref="G143:H147">G144</f>
        <v>10000</v>
      </c>
      <c r="H143" s="271">
        <f t="shared" si="8"/>
        <v>10000</v>
      </c>
      <c r="I143" s="15"/>
    </row>
    <row r="144" spans="1:9" ht="51" customHeight="1" thickBot="1">
      <c r="A144" s="83" t="s">
        <v>220</v>
      </c>
      <c r="B144" s="95" t="s">
        <v>161</v>
      </c>
      <c r="C144" s="28" t="s">
        <v>25</v>
      </c>
      <c r="D144" s="28" t="s">
        <v>97</v>
      </c>
      <c r="E144" s="28" t="s">
        <v>110</v>
      </c>
      <c r="F144" s="28" t="s">
        <v>98</v>
      </c>
      <c r="G144" s="76">
        <f t="shared" si="8"/>
        <v>10000</v>
      </c>
      <c r="H144" s="271">
        <f t="shared" si="8"/>
        <v>10000</v>
      </c>
      <c r="I144" s="15"/>
    </row>
    <row r="145" spans="1:9" ht="39" customHeight="1" thickBot="1">
      <c r="A145" s="83" t="s">
        <v>112</v>
      </c>
      <c r="B145" s="95" t="s">
        <v>161</v>
      </c>
      <c r="C145" s="28" t="s">
        <v>25</v>
      </c>
      <c r="D145" s="28" t="s">
        <v>97</v>
      </c>
      <c r="E145" s="28" t="s">
        <v>111</v>
      </c>
      <c r="F145" s="28" t="s">
        <v>98</v>
      </c>
      <c r="G145" s="39">
        <f t="shared" si="8"/>
        <v>10000</v>
      </c>
      <c r="H145" s="271">
        <f t="shared" si="8"/>
        <v>10000</v>
      </c>
      <c r="I145" s="15"/>
    </row>
    <row r="146" spans="1:9" ht="33" customHeight="1" thickBot="1">
      <c r="A146" s="83" t="s">
        <v>92</v>
      </c>
      <c r="B146" s="95" t="s">
        <v>161</v>
      </c>
      <c r="C146" s="28" t="s">
        <v>25</v>
      </c>
      <c r="D146" s="28" t="s">
        <v>97</v>
      </c>
      <c r="E146" s="28" t="s">
        <v>149</v>
      </c>
      <c r="F146" s="28" t="s">
        <v>98</v>
      </c>
      <c r="G146" s="39">
        <f t="shared" si="8"/>
        <v>10000</v>
      </c>
      <c r="H146" s="272">
        <f t="shared" si="8"/>
        <v>10000</v>
      </c>
      <c r="I146" s="15"/>
    </row>
    <row r="147" spans="1:18" ht="33.75" customHeight="1" thickBot="1">
      <c r="A147" s="83" t="s">
        <v>152</v>
      </c>
      <c r="B147" s="95" t="s">
        <v>161</v>
      </c>
      <c r="C147" s="37" t="s">
        <v>25</v>
      </c>
      <c r="D147" s="37" t="s">
        <v>97</v>
      </c>
      <c r="E147" s="28" t="s">
        <v>150</v>
      </c>
      <c r="F147" s="28" t="s">
        <v>98</v>
      </c>
      <c r="G147" s="39">
        <f t="shared" si="8"/>
        <v>10000</v>
      </c>
      <c r="H147" s="272">
        <f t="shared" si="8"/>
        <v>10000</v>
      </c>
      <c r="I147" s="15"/>
      <c r="L147" s="57"/>
      <c r="M147" s="65"/>
      <c r="N147" s="66"/>
      <c r="O147" s="66"/>
      <c r="P147" s="66"/>
      <c r="Q147" s="66"/>
      <c r="R147" s="67"/>
    </row>
    <row r="148" spans="1:18" ht="36" customHeight="1" thickBot="1">
      <c r="A148" s="83" t="s">
        <v>93</v>
      </c>
      <c r="B148" s="95" t="s">
        <v>161</v>
      </c>
      <c r="C148" s="37" t="s">
        <v>25</v>
      </c>
      <c r="D148" s="37" t="s">
        <v>97</v>
      </c>
      <c r="E148" s="28" t="s">
        <v>150</v>
      </c>
      <c r="F148" s="28" t="s">
        <v>158</v>
      </c>
      <c r="G148" s="39">
        <v>10000</v>
      </c>
      <c r="H148" s="271">
        <v>10000</v>
      </c>
      <c r="I148" s="15"/>
      <c r="L148" s="57"/>
      <c r="M148" s="65"/>
      <c r="N148" s="70"/>
      <c r="O148" s="70"/>
      <c r="P148" s="70"/>
      <c r="Q148" s="70"/>
      <c r="R148" s="71"/>
    </row>
    <row r="149" spans="1:9" ht="72.75" customHeight="1" thickBot="1">
      <c r="A149" s="279" t="s">
        <v>17</v>
      </c>
      <c r="B149" s="50" t="s">
        <v>161</v>
      </c>
      <c r="C149" s="33" t="s">
        <v>25</v>
      </c>
      <c r="D149" s="33" t="s">
        <v>97</v>
      </c>
      <c r="E149" s="32" t="s">
        <v>109</v>
      </c>
      <c r="F149" s="17" t="s">
        <v>98</v>
      </c>
      <c r="G149" s="38">
        <f>G150</f>
        <v>65000</v>
      </c>
      <c r="H149" s="278">
        <f>H150</f>
        <v>36751.23</v>
      </c>
      <c r="I149" s="15"/>
    </row>
    <row r="150" spans="1:9" ht="81" customHeight="1">
      <c r="A150" s="127" t="s">
        <v>215</v>
      </c>
      <c r="B150" s="95" t="s">
        <v>161</v>
      </c>
      <c r="C150" s="35" t="s">
        <v>25</v>
      </c>
      <c r="D150" s="35" t="s">
        <v>97</v>
      </c>
      <c r="E150" s="36" t="s">
        <v>114</v>
      </c>
      <c r="F150" s="36" t="s">
        <v>214</v>
      </c>
      <c r="G150" s="94">
        <f>G151</f>
        <v>65000</v>
      </c>
      <c r="H150" s="271">
        <f>H151</f>
        <v>36751.23</v>
      </c>
      <c r="I150" s="15"/>
    </row>
    <row r="151" spans="1:9" ht="25.5" customHeight="1">
      <c r="A151" s="116" t="s">
        <v>213</v>
      </c>
      <c r="B151" s="95" t="s">
        <v>161</v>
      </c>
      <c r="C151" s="35" t="s">
        <v>25</v>
      </c>
      <c r="D151" s="35" t="s">
        <v>97</v>
      </c>
      <c r="E151" s="36" t="s">
        <v>204</v>
      </c>
      <c r="F151" s="28" t="s">
        <v>212</v>
      </c>
      <c r="G151" s="39">
        <v>65000</v>
      </c>
      <c r="H151" s="271">
        <v>36751.23</v>
      </c>
      <c r="I151" s="15"/>
    </row>
    <row r="152" spans="1:9" ht="16.5" customHeight="1">
      <c r="A152" s="127" t="s">
        <v>320</v>
      </c>
      <c r="B152" s="50" t="s">
        <v>161</v>
      </c>
      <c r="C152" s="153" t="s">
        <v>27</v>
      </c>
      <c r="D152" s="153" t="s">
        <v>95</v>
      </c>
      <c r="E152" s="32" t="s">
        <v>109</v>
      </c>
      <c r="F152" s="17"/>
      <c r="G152" s="38">
        <v>412000</v>
      </c>
      <c r="H152" s="278">
        <f>SUM(H154+H155+H156)</f>
        <v>290273</v>
      </c>
      <c r="I152" s="15"/>
    </row>
    <row r="153" spans="1:9" ht="49.5" customHeight="1">
      <c r="A153" s="127" t="s">
        <v>322</v>
      </c>
      <c r="B153" s="112" t="s">
        <v>161</v>
      </c>
      <c r="C153" s="153" t="s">
        <v>27</v>
      </c>
      <c r="D153" s="153" t="s">
        <v>95</v>
      </c>
      <c r="E153" s="32" t="s">
        <v>321</v>
      </c>
      <c r="F153" s="17" t="s">
        <v>98</v>
      </c>
      <c r="G153" s="38">
        <v>412000</v>
      </c>
      <c r="H153" s="274">
        <v>290273</v>
      </c>
      <c r="I153" s="15"/>
    </row>
    <row r="154" spans="1:9" ht="36" customHeight="1" thickBot="1">
      <c r="A154" s="83" t="s">
        <v>80</v>
      </c>
      <c r="B154" s="95" t="s">
        <v>161</v>
      </c>
      <c r="C154" s="35" t="s">
        <v>27</v>
      </c>
      <c r="D154" s="35" t="s">
        <v>95</v>
      </c>
      <c r="E154" s="36" t="s">
        <v>321</v>
      </c>
      <c r="F154" s="28" t="s">
        <v>154</v>
      </c>
      <c r="G154" s="39">
        <v>200000</v>
      </c>
      <c r="H154" s="271">
        <v>78273</v>
      </c>
      <c r="I154" s="15"/>
    </row>
    <row r="155" spans="1:9" ht="16.5" customHeight="1">
      <c r="A155" s="116" t="s">
        <v>324</v>
      </c>
      <c r="B155" s="95" t="s">
        <v>161</v>
      </c>
      <c r="C155" s="35" t="s">
        <v>27</v>
      </c>
      <c r="D155" s="35" t="s">
        <v>95</v>
      </c>
      <c r="E155" s="36" t="s">
        <v>321</v>
      </c>
      <c r="F155" s="28" t="s">
        <v>323</v>
      </c>
      <c r="G155" s="39">
        <v>12000</v>
      </c>
      <c r="H155" s="271">
        <v>12000</v>
      </c>
      <c r="I155" s="15"/>
    </row>
    <row r="156" spans="1:9" ht="33" customHeight="1" thickBot="1">
      <c r="A156" s="83" t="s">
        <v>80</v>
      </c>
      <c r="B156" s="95" t="s">
        <v>161</v>
      </c>
      <c r="C156" s="35" t="s">
        <v>27</v>
      </c>
      <c r="D156" s="35" t="s">
        <v>95</v>
      </c>
      <c r="E156" s="36" t="s">
        <v>325</v>
      </c>
      <c r="F156" s="28" t="s">
        <v>154</v>
      </c>
      <c r="G156" s="39">
        <v>200000</v>
      </c>
      <c r="H156" s="271">
        <v>200000</v>
      </c>
      <c r="I156" s="15"/>
    </row>
    <row r="157" spans="1:9" ht="33" customHeight="1">
      <c r="A157" s="127" t="s">
        <v>326</v>
      </c>
      <c r="B157" s="50" t="s">
        <v>161</v>
      </c>
      <c r="C157" s="153" t="s">
        <v>24</v>
      </c>
      <c r="D157" s="153" t="s">
        <v>95</v>
      </c>
      <c r="E157" s="32" t="s">
        <v>109</v>
      </c>
      <c r="F157" s="17"/>
      <c r="G157" s="38">
        <v>22775.88</v>
      </c>
      <c r="H157" s="278">
        <v>22775.88</v>
      </c>
      <c r="I157" s="15"/>
    </row>
    <row r="158" spans="1:9" ht="30.75" customHeight="1">
      <c r="A158" s="116" t="s">
        <v>327</v>
      </c>
      <c r="B158" s="95" t="s">
        <v>161</v>
      </c>
      <c r="C158" s="35" t="s">
        <v>24</v>
      </c>
      <c r="D158" s="35" t="s">
        <v>94</v>
      </c>
      <c r="E158" s="36" t="s">
        <v>115</v>
      </c>
      <c r="F158" s="28"/>
      <c r="G158" s="39">
        <v>22775.88</v>
      </c>
      <c r="H158" s="271">
        <v>22775.88</v>
      </c>
      <c r="I158" s="15"/>
    </row>
    <row r="159" spans="1:9" ht="31.5" customHeight="1">
      <c r="A159" s="116" t="s">
        <v>330</v>
      </c>
      <c r="B159" s="95" t="s">
        <v>161</v>
      </c>
      <c r="C159" s="35" t="s">
        <v>328</v>
      </c>
      <c r="D159" s="35" t="s">
        <v>94</v>
      </c>
      <c r="E159" s="36" t="s">
        <v>329</v>
      </c>
      <c r="F159" s="28"/>
      <c r="G159" s="39">
        <v>22775.88</v>
      </c>
      <c r="H159" s="271">
        <v>22775.88</v>
      </c>
      <c r="I159" s="15"/>
    </row>
    <row r="160" spans="1:9" ht="16.5" customHeight="1">
      <c r="A160" s="116" t="s">
        <v>332</v>
      </c>
      <c r="B160" s="95" t="s">
        <v>161</v>
      </c>
      <c r="C160" s="35" t="s">
        <v>328</v>
      </c>
      <c r="D160" s="35" t="s">
        <v>94</v>
      </c>
      <c r="E160" s="36" t="s">
        <v>329</v>
      </c>
      <c r="F160" s="28" t="s">
        <v>331</v>
      </c>
      <c r="G160" s="39">
        <v>22775.88</v>
      </c>
      <c r="H160" s="271">
        <v>22775.88</v>
      </c>
      <c r="I160" s="15"/>
    </row>
    <row r="161" spans="1:9" ht="48" customHeight="1">
      <c r="A161" s="275" t="s">
        <v>346</v>
      </c>
      <c r="B161" s="50" t="s">
        <v>161</v>
      </c>
      <c r="C161" s="153" t="s">
        <v>352</v>
      </c>
      <c r="D161" s="153" t="s">
        <v>95</v>
      </c>
      <c r="E161" s="32"/>
      <c r="F161" s="17"/>
      <c r="G161" s="38">
        <v>214000</v>
      </c>
      <c r="H161" s="276"/>
      <c r="I161" s="15"/>
    </row>
    <row r="162" spans="1:9" ht="15" customHeight="1">
      <c r="A162" s="158" t="s">
        <v>347</v>
      </c>
      <c r="B162" s="95" t="s">
        <v>161</v>
      </c>
      <c r="C162" s="35" t="s">
        <v>352</v>
      </c>
      <c r="D162" s="35" t="s">
        <v>97</v>
      </c>
      <c r="E162" s="36" t="s">
        <v>115</v>
      </c>
      <c r="F162" s="28"/>
      <c r="G162" s="39">
        <v>214000</v>
      </c>
      <c r="H162" s="273"/>
      <c r="I162" s="15"/>
    </row>
    <row r="163" spans="1:9" ht="16.5" customHeight="1">
      <c r="A163" s="159" t="s">
        <v>348</v>
      </c>
      <c r="B163" s="95" t="s">
        <v>161</v>
      </c>
      <c r="C163" s="35" t="s">
        <v>352</v>
      </c>
      <c r="D163" s="35" t="s">
        <v>97</v>
      </c>
      <c r="E163" s="36" t="s">
        <v>115</v>
      </c>
      <c r="F163" s="28"/>
      <c r="G163" s="39">
        <v>214000</v>
      </c>
      <c r="H163" s="271"/>
      <c r="I163" s="15"/>
    </row>
    <row r="164" spans="1:9" ht="60.75" customHeight="1">
      <c r="A164" s="159" t="s">
        <v>349</v>
      </c>
      <c r="B164" s="95" t="s">
        <v>161</v>
      </c>
      <c r="C164" s="35" t="s">
        <v>352</v>
      </c>
      <c r="D164" s="35" t="s">
        <v>97</v>
      </c>
      <c r="E164" s="36" t="s">
        <v>114</v>
      </c>
      <c r="F164" s="28"/>
      <c r="G164" s="39">
        <v>214000</v>
      </c>
      <c r="H164" s="271"/>
      <c r="I164" s="15"/>
    </row>
    <row r="165" spans="1:9" ht="16.5" customHeight="1">
      <c r="A165" s="160" t="s">
        <v>350</v>
      </c>
      <c r="B165" s="95" t="s">
        <v>161</v>
      </c>
      <c r="C165" s="35" t="s">
        <v>352</v>
      </c>
      <c r="D165" s="35" t="s">
        <v>97</v>
      </c>
      <c r="E165" s="36" t="s">
        <v>353</v>
      </c>
      <c r="F165" s="28"/>
      <c r="G165" s="39">
        <v>214000</v>
      </c>
      <c r="H165" s="271"/>
      <c r="I165" s="15"/>
    </row>
    <row r="166" spans="1:9" ht="16.5" customHeight="1">
      <c r="A166" s="160" t="s">
        <v>351</v>
      </c>
      <c r="B166" s="95" t="s">
        <v>161</v>
      </c>
      <c r="C166" s="35" t="s">
        <v>352</v>
      </c>
      <c r="D166" s="35" t="s">
        <v>97</v>
      </c>
      <c r="E166" s="36" t="s">
        <v>353</v>
      </c>
      <c r="F166" s="28"/>
      <c r="G166" s="39">
        <v>214000</v>
      </c>
      <c r="H166" s="271"/>
      <c r="I166" s="15"/>
    </row>
    <row r="167" spans="1:9" ht="16.5" customHeight="1">
      <c r="A167" s="160" t="s">
        <v>295</v>
      </c>
      <c r="B167" s="95" t="s">
        <v>161</v>
      </c>
      <c r="C167" s="35" t="s">
        <v>352</v>
      </c>
      <c r="D167" s="35" t="s">
        <v>97</v>
      </c>
      <c r="E167" s="36" t="s">
        <v>353</v>
      </c>
      <c r="F167" s="28" t="s">
        <v>354</v>
      </c>
      <c r="G167" s="39">
        <v>214000</v>
      </c>
      <c r="H167" s="276">
        <v>0</v>
      </c>
      <c r="I167" s="15"/>
    </row>
    <row r="168" spans="1:8" ht="15.75">
      <c r="A168" s="63" t="s">
        <v>28</v>
      </c>
      <c r="B168" s="72"/>
      <c r="C168" s="62"/>
      <c r="D168" s="62"/>
      <c r="E168" s="62"/>
      <c r="F168" s="62"/>
      <c r="G168" s="64">
        <f>G136+G114+G84+G72+G57+G50+G6+G152+G157+G161</f>
        <v>20657713.41</v>
      </c>
      <c r="H168" s="277">
        <f>H136+H114+H84+H72+H57+H50+H6+H152+H157+H161</f>
        <v>14876729.750000002</v>
      </c>
    </row>
  </sheetData>
  <sheetProtection/>
  <mergeCells count="5">
    <mergeCell ref="A4:A5"/>
    <mergeCell ref="A2:H2"/>
    <mergeCell ref="A1:H1"/>
    <mergeCell ref="G4:G5"/>
    <mergeCell ref="H4:H5"/>
  </mergeCells>
  <printOptions/>
  <pageMargins left="0.38" right="0.36" top="0.36" bottom="0.37" header="0.36" footer="0.3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A23">
      <selection activeCell="A25" sqref="A25"/>
    </sheetView>
  </sheetViews>
  <sheetFormatPr defaultColWidth="9.140625" defaultRowHeight="15"/>
  <cols>
    <col min="1" max="1" width="65.421875" style="16" customWidth="1"/>
    <col min="2" max="2" width="15.00390625" style="44" customWidth="1"/>
    <col min="3" max="3" width="7.00390625" style="45" customWidth="1"/>
    <col min="4" max="4" width="6.140625" style="45" customWidth="1"/>
    <col min="5" max="5" width="7.28125" style="45" customWidth="1"/>
    <col min="6" max="6" width="8.8515625" style="45" customWidth="1"/>
    <col min="7" max="7" width="12.8515625" style="45" customWidth="1"/>
    <col min="8" max="8" width="15.421875" style="43" customWidth="1"/>
  </cols>
  <sheetData>
    <row r="1" spans="1:8" ht="49.5" customHeight="1">
      <c r="A1" s="332" t="s">
        <v>382</v>
      </c>
      <c r="B1" s="332"/>
      <c r="C1" s="332"/>
      <c r="D1" s="332"/>
      <c r="E1" s="332"/>
      <c r="F1" s="332"/>
      <c r="G1" s="332"/>
      <c r="H1" s="332"/>
    </row>
    <row r="2" spans="1:8" ht="13.5" customHeight="1">
      <c r="A2" s="333" t="s">
        <v>383</v>
      </c>
      <c r="B2" s="333"/>
      <c r="C2" s="333"/>
      <c r="D2" s="333"/>
      <c r="E2" s="333"/>
      <c r="F2" s="333"/>
      <c r="G2" s="333"/>
      <c r="H2" s="333"/>
    </row>
    <row r="3" spans="1:8" ht="1.5" customHeight="1">
      <c r="A3" s="297"/>
      <c r="B3" s="297"/>
      <c r="C3" s="297"/>
      <c r="D3" s="297"/>
      <c r="E3" s="297"/>
      <c r="F3" s="297"/>
      <c r="G3" s="297"/>
      <c r="H3" s="141"/>
    </row>
    <row r="4" spans="1:8" ht="44.25" customHeight="1">
      <c r="A4" s="339" t="s">
        <v>384</v>
      </c>
      <c r="B4" s="339"/>
      <c r="C4" s="339"/>
      <c r="D4" s="339"/>
      <c r="E4" s="339"/>
      <c r="F4" s="339"/>
      <c r="G4" s="339"/>
      <c r="H4" s="339"/>
    </row>
    <row r="5" spans="1:8" ht="15.75" thickBot="1">
      <c r="A5" s="334" t="s">
        <v>128</v>
      </c>
      <c r="B5" s="334"/>
      <c r="C5" s="334"/>
      <c r="D5" s="334"/>
      <c r="E5" s="334"/>
      <c r="F5" s="334"/>
      <c r="G5" s="334"/>
      <c r="H5" s="334"/>
    </row>
    <row r="6" spans="1:8" ht="15.75" customHeight="1">
      <c r="A6" s="340" t="s">
        <v>20</v>
      </c>
      <c r="B6" s="342" t="s">
        <v>108</v>
      </c>
      <c r="C6" s="344" t="s">
        <v>21</v>
      </c>
      <c r="D6" s="344" t="s">
        <v>107</v>
      </c>
      <c r="E6" s="344" t="s">
        <v>77</v>
      </c>
      <c r="F6" s="344" t="s">
        <v>22</v>
      </c>
      <c r="G6" s="335" t="s">
        <v>362</v>
      </c>
      <c r="H6" s="337" t="s">
        <v>365</v>
      </c>
    </row>
    <row r="7" spans="1:8" ht="49.5" customHeight="1" thickBot="1">
      <c r="A7" s="341"/>
      <c r="B7" s="343"/>
      <c r="C7" s="345"/>
      <c r="D7" s="345"/>
      <c r="E7" s="345"/>
      <c r="F7" s="345"/>
      <c r="G7" s="336"/>
      <c r="H7" s="338"/>
    </row>
    <row r="8" spans="1:8" ht="21" customHeight="1">
      <c r="A8" s="164" t="s">
        <v>83</v>
      </c>
      <c r="B8" s="17" t="s">
        <v>109</v>
      </c>
      <c r="C8" s="168" t="s">
        <v>99</v>
      </c>
      <c r="D8" s="168"/>
      <c r="E8" s="168"/>
      <c r="F8" s="168"/>
      <c r="G8" s="169">
        <v>37000</v>
      </c>
      <c r="H8" s="169">
        <v>36974.31</v>
      </c>
    </row>
    <row r="9" spans="1:8" ht="20.25" customHeight="1" thickBot="1">
      <c r="A9" s="164" t="s">
        <v>356</v>
      </c>
      <c r="B9" s="17" t="s">
        <v>109</v>
      </c>
      <c r="C9" s="170" t="s">
        <v>99</v>
      </c>
      <c r="D9" s="170" t="s">
        <v>94</v>
      </c>
      <c r="E9" s="170"/>
      <c r="F9" s="170"/>
      <c r="G9" s="51">
        <v>37000</v>
      </c>
      <c r="H9" s="51">
        <v>36974.31</v>
      </c>
    </row>
    <row r="10" spans="1:8" ht="61.5" customHeight="1" thickBot="1">
      <c r="A10" s="165" t="s">
        <v>357</v>
      </c>
      <c r="B10" s="28" t="s">
        <v>178</v>
      </c>
      <c r="C10" s="167" t="s">
        <v>99</v>
      </c>
      <c r="D10" s="167" t="s">
        <v>94</v>
      </c>
      <c r="E10" s="167"/>
      <c r="F10" s="167"/>
      <c r="G10" s="282">
        <v>37000</v>
      </c>
      <c r="H10" s="39">
        <v>36974.31</v>
      </c>
    </row>
    <row r="11" spans="1:8" ht="27" customHeight="1">
      <c r="A11" s="166" t="s">
        <v>358</v>
      </c>
      <c r="B11" s="28" t="s">
        <v>179</v>
      </c>
      <c r="C11" s="167" t="s">
        <v>99</v>
      </c>
      <c r="D11" s="167" t="s">
        <v>94</v>
      </c>
      <c r="E11" s="167"/>
      <c r="F11" s="167"/>
      <c r="G11" s="282">
        <v>37000</v>
      </c>
      <c r="H11" s="39">
        <v>36974.31</v>
      </c>
    </row>
    <row r="12" spans="1:8" ht="32.25" customHeight="1">
      <c r="A12" s="159" t="s">
        <v>317</v>
      </c>
      <c r="B12" s="28" t="s">
        <v>182</v>
      </c>
      <c r="C12" s="167" t="s">
        <v>99</v>
      </c>
      <c r="D12" s="167" t="s">
        <v>94</v>
      </c>
      <c r="E12" s="167" t="s">
        <v>207</v>
      </c>
      <c r="F12" s="167"/>
      <c r="G12" s="282">
        <v>37000</v>
      </c>
      <c r="H12" s="39">
        <v>36974.31</v>
      </c>
    </row>
    <row r="13" spans="1:8" ht="32.25" customHeight="1">
      <c r="A13" s="159" t="s">
        <v>359</v>
      </c>
      <c r="B13" s="28" t="s">
        <v>182</v>
      </c>
      <c r="C13" s="167" t="s">
        <v>99</v>
      </c>
      <c r="D13" s="167" t="s">
        <v>94</v>
      </c>
      <c r="E13" s="167" t="s">
        <v>154</v>
      </c>
      <c r="F13" s="167" t="s">
        <v>161</v>
      </c>
      <c r="G13" s="282">
        <v>37000</v>
      </c>
      <c r="H13" s="39">
        <v>36974.31</v>
      </c>
    </row>
    <row r="14" spans="1:8" ht="27" customHeight="1" thickBot="1">
      <c r="A14" s="89" t="s">
        <v>84</v>
      </c>
      <c r="B14" s="77" t="s">
        <v>109</v>
      </c>
      <c r="C14" s="52" t="s">
        <v>100</v>
      </c>
      <c r="D14" s="52"/>
      <c r="E14" s="52"/>
      <c r="F14" s="52"/>
      <c r="G14" s="283">
        <f>G15+G19</f>
        <v>1499021.89</v>
      </c>
      <c r="H14" s="38">
        <f>H15+H19</f>
        <v>299442</v>
      </c>
    </row>
    <row r="15" spans="1:8" ht="72.75" customHeight="1" hidden="1" thickBot="1">
      <c r="A15" s="109" t="s">
        <v>177</v>
      </c>
      <c r="B15" s="77" t="s">
        <v>178</v>
      </c>
      <c r="C15" s="50" t="s">
        <v>100</v>
      </c>
      <c r="D15" s="50" t="s">
        <v>94</v>
      </c>
      <c r="E15" s="50"/>
      <c r="F15" s="50"/>
      <c r="G15" s="51">
        <f aca="true" t="shared" si="0" ref="G15:H17">G16</f>
        <v>0</v>
      </c>
      <c r="H15" s="51">
        <f t="shared" si="0"/>
        <v>0</v>
      </c>
    </row>
    <row r="16" spans="1:8" ht="32.25" customHeight="1" hidden="1" thickBot="1">
      <c r="A16" s="96" t="s">
        <v>181</v>
      </c>
      <c r="B16" s="53" t="s">
        <v>208</v>
      </c>
      <c r="C16" s="48" t="s">
        <v>100</v>
      </c>
      <c r="D16" s="48" t="s">
        <v>94</v>
      </c>
      <c r="E16" s="48" t="s">
        <v>180</v>
      </c>
      <c r="F16" s="48"/>
      <c r="G16" s="49">
        <f t="shared" si="0"/>
        <v>0</v>
      </c>
      <c r="H16" s="49">
        <f t="shared" si="0"/>
        <v>0</v>
      </c>
    </row>
    <row r="17" spans="1:8" ht="16.5" customHeight="1" hidden="1" thickBot="1">
      <c r="A17" s="96" t="s">
        <v>184</v>
      </c>
      <c r="B17" s="53" t="s">
        <v>182</v>
      </c>
      <c r="C17" s="48" t="s">
        <v>100</v>
      </c>
      <c r="D17" s="48" t="s">
        <v>94</v>
      </c>
      <c r="E17" s="48" t="s">
        <v>183</v>
      </c>
      <c r="F17" s="48"/>
      <c r="G17" s="49">
        <f t="shared" si="0"/>
        <v>0</v>
      </c>
      <c r="H17" s="49">
        <f t="shared" si="0"/>
        <v>0</v>
      </c>
    </row>
    <row r="18" spans="1:8" ht="40.5" customHeight="1" hidden="1" thickBot="1">
      <c r="A18" s="96" t="s">
        <v>186</v>
      </c>
      <c r="B18" s="53" t="s">
        <v>182</v>
      </c>
      <c r="C18" s="48" t="s">
        <v>100</v>
      </c>
      <c r="D18" s="48" t="s">
        <v>94</v>
      </c>
      <c r="E18" s="48" t="s">
        <v>185</v>
      </c>
      <c r="F18" s="48" t="s">
        <v>161</v>
      </c>
      <c r="G18" s="49"/>
      <c r="H18" s="49"/>
    </row>
    <row r="19" spans="1:8" ht="20.25" customHeight="1" thickBot="1">
      <c r="A19" s="82" t="s">
        <v>85</v>
      </c>
      <c r="B19" s="77" t="s">
        <v>109</v>
      </c>
      <c r="C19" s="113" t="s">
        <v>100</v>
      </c>
      <c r="D19" s="113" t="s">
        <v>192</v>
      </c>
      <c r="E19" s="113"/>
      <c r="F19" s="113"/>
      <c r="G19" s="284">
        <f aca="true" t="shared" si="1" ref="G19:H21">SUM(G20)</f>
        <v>1499021.89</v>
      </c>
      <c r="H19" s="38">
        <f t="shared" si="1"/>
        <v>299442</v>
      </c>
    </row>
    <row r="20" spans="1:8" ht="72.75" customHeight="1" thickBot="1">
      <c r="A20" s="82" t="s">
        <v>188</v>
      </c>
      <c r="B20" s="77" t="s">
        <v>187</v>
      </c>
      <c r="C20" s="114" t="s">
        <v>100</v>
      </c>
      <c r="D20" s="114" t="s">
        <v>192</v>
      </c>
      <c r="E20" s="114"/>
      <c r="F20" s="114"/>
      <c r="G20" s="284">
        <f t="shared" si="1"/>
        <v>1499021.89</v>
      </c>
      <c r="H20" s="38">
        <f t="shared" si="1"/>
        <v>299442</v>
      </c>
    </row>
    <row r="21" spans="1:8" ht="33" customHeight="1" thickBot="1">
      <c r="A21" s="83" t="s">
        <v>190</v>
      </c>
      <c r="B21" s="53" t="s">
        <v>189</v>
      </c>
      <c r="C21" s="48" t="s">
        <v>191</v>
      </c>
      <c r="D21" s="48" t="s">
        <v>96</v>
      </c>
      <c r="E21" s="48" t="s">
        <v>207</v>
      </c>
      <c r="F21" s="48"/>
      <c r="G21" s="282">
        <f t="shared" si="1"/>
        <v>1499021.89</v>
      </c>
      <c r="H21" s="39">
        <f t="shared" si="1"/>
        <v>299442</v>
      </c>
    </row>
    <row r="22" spans="1:8" ht="32.25" thickBot="1">
      <c r="A22" s="83" t="s">
        <v>80</v>
      </c>
      <c r="B22" s="53" t="s">
        <v>193</v>
      </c>
      <c r="C22" s="48" t="s">
        <v>191</v>
      </c>
      <c r="D22" s="48" t="s">
        <v>192</v>
      </c>
      <c r="E22" s="48" t="s">
        <v>154</v>
      </c>
      <c r="F22" s="48" t="s">
        <v>161</v>
      </c>
      <c r="G22" s="282">
        <v>1499021.89</v>
      </c>
      <c r="H22" s="39">
        <v>299442</v>
      </c>
    </row>
    <row r="23" spans="1:8" ht="16.5" thickBot="1">
      <c r="A23" s="89" t="s">
        <v>148</v>
      </c>
      <c r="B23" s="115" t="s">
        <v>109</v>
      </c>
      <c r="C23" s="50" t="s">
        <v>25</v>
      </c>
      <c r="D23" s="50"/>
      <c r="E23" s="50"/>
      <c r="F23" s="50"/>
      <c r="G23" s="284">
        <f>SUM(G24)</f>
        <v>363132.1</v>
      </c>
      <c r="H23" s="284">
        <f>SUM(H24)</f>
        <v>363132.1</v>
      </c>
    </row>
    <row r="24" spans="1:8" ht="22.5" customHeight="1" thickBot="1">
      <c r="A24" s="88" t="s">
        <v>91</v>
      </c>
      <c r="B24" s="47" t="s">
        <v>109</v>
      </c>
      <c r="C24" s="48" t="s">
        <v>25</v>
      </c>
      <c r="D24" s="48" t="s">
        <v>94</v>
      </c>
      <c r="E24" s="48"/>
      <c r="F24" s="48"/>
      <c r="G24" s="282">
        <f aca="true" t="shared" si="2" ref="G24:H26">SUM(G25)</f>
        <v>363132.1</v>
      </c>
      <c r="H24" s="39">
        <f t="shared" si="2"/>
        <v>363132.1</v>
      </c>
    </row>
    <row r="25" spans="1:8" ht="48.75" customHeight="1" thickBot="1">
      <c r="A25" s="83" t="s">
        <v>220</v>
      </c>
      <c r="B25" s="47" t="s">
        <v>110</v>
      </c>
      <c r="C25" s="48" t="s">
        <v>209</v>
      </c>
      <c r="D25" s="48" t="s">
        <v>210</v>
      </c>
      <c r="E25" s="48"/>
      <c r="F25" s="48"/>
      <c r="G25" s="282">
        <f t="shared" si="2"/>
        <v>363132.1</v>
      </c>
      <c r="H25" s="39">
        <f t="shared" si="2"/>
        <v>363132.1</v>
      </c>
    </row>
    <row r="26" spans="1:8" ht="33" customHeight="1" thickBot="1">
      <c r="A26" s="83" t="s">
        <v>112</v>
      </c>
      <c r="B26" s="47" t="s">
        <v>111</v>
      </c>
      <c r="C26" s="48" t="s">
        <v>209</v>
      </c>
      <c r="D26" s="48" t="s">
        <v>94</v>
      </c>
      <c r="E26" s="48"/>
      <c r="F26" s="48"/>
      <c r="G26" s="282">
        <f t="shared" si="2"/>
        <v>363132.1</v>
      </c>
      <c r="H26" s="39">
        <f t="shared" si="2"/>
        <v>363132.1</v>
      </c>
    </row>
    <row r="27" spans="1:8" ht="32.25" customHeight="1" thickBot="1">
      <c r="A27" s="83" t="s">
        <v>92</v>
      </c>
      <c r="B27" s="47" t="s">
        <v>149</v>
      </c>
      <c r="C27" s="48" t="s">
        <v>25</v>
      </c>
      <c r="D27" s="48" t="s">
        <v>94</v>
      </c>
      <c r="E27" s="48"/>
      <c r="F27" s="48"/>
      <c r="G27" s="282">
        <f>SUM(G28+G30)</f>
        <v>363132.1</v>
      </c>
      <c r="H27" s="39">
        <f>SUM(H28+H30)</f>
        <v>363132.1</v>
      </c>
    </row>
    <row r="28" spans="1:8" ht="30.75" customHeight="1" thickBot="1">
      <c r="A28" s="83" t="s">
        <v>203</v>
      </c>
      <c r="B28" s="47" t="s">
        <v>202</v>
      </c>
      <c r="C28" s="48" t="s">
        <v>209</v>
      </c>
      <c r="D28" s="48" t="s">
        <v>94</v>
      </c>
      <c r="E28" s="48" t="s">
        <v>211</v>
      </c>
      <c r="F28" s="48"/>
      <c r="G28" s="282">
        <f>SUM(G29)</f>
        <v>353132.1</v>
      </c>
      <c r="H28" s="39">
        <f>SUM(H29)</f>
        <v>353132.1</v>
      </c>
    </row>
    <row r="29" spans="1:8" ht="36.75" customHeight="1" thickBot="1">
      <c r="A29" s="83" t="s">
        <v>93</v>
      </c>
      <c r="B29" s="53" t="s">
        <v>202</v>
      </c>
      <c r="C29" s="48" t="s">
        <v>209</v>
      </c>
      <c r="D29" s="48" t="s">
        <v>94</v>
      </c>
      <c r="E29" s="48" t="s">
        <v>158</v>
      </c>
      <c r="F29" s="48" t="s">
        <v>161</v>
      </c>
      <c r="G29" s="282">
        <v>353132.1</v>
      </c>
      <c r="H29" s="39">
        <v>353132.1</v>
      </c>
    </row>
    <row r="30" spans="1:8" ht="21.75" customHeight="1" thickBot="1">
      <c r="A30" s="83" t="s">
        <v>151</v>
      </c>
      <c r="B30" s="53" t="s">
        <v>109</v>
      </c>
      <c r="C30" s="54" t="s">
        <v>25</v>
      </c>
      <c r="D30" s="54" t="s">
        <v>97</v>
      </c>
      <c r="E30" s="54"/>
      <c r="F30" s="54"/>
      <c r="G30" s="282">
        <f aca="true" t="shared" si="3" ref="G30:H34">SUM(G31)</f>
        <v>10000</v>
      </c>
      <c r="H30" s="39">
        <f t="shared" si="3"/>
        <v>10000</v>
      </c>
    </row>
    <row r="31" spans="1:8" ht="46.5" customHeight="1" thickBot="1">
      <c r="A31" s="83" t="s">
        <v>220</v>
      </c>
      <c r="B31" s="53" t="s">
        <v>110</v>
      </c>
      <c r="C31" s="46" t="s">
        <v>25</v>
      </c>
      <c r="D31" s="46" t="s">
        <v>97</v>
      </c>
      <c r="E31" s="46"/>
      <c r="F31" s="46"/>
      <c r="G31" s="282">
        <f t="shared" si="3"/>
        <v>10000</v>
      </c>
      <c r="H31" s="39">
        <f t="shared" si="3"/>
        <v>10000</v>
      </c>
    </row>
    <row r="32" spans="1:8" ht="32.25" customHeight="1" thickBot="1">
      <c r="A32" s="83" t="s">
        <v>112</v>
      </c>
      <c r="B32" s="53" t="s">
        <v>111</v>
      </c>
      <c r="C32" s="48" t="s">
        <v>25</v>
      </c>
      <c r="D32" s="48" t="s">
        <v>97</v>
      </c>
      <c r="E32" s="48"/>
      <c r="F32" s="48"/>
      <c r="G32" s="282">
        <f t="shared" si="3"/>
        <v>10000</v>
      </c>
      <c r="H32" s="39">
        <f t="shared" si="3"/>
        <v>10000</v>
      </c>
    </row>
    <row r="33" spans="1:8" ht="32.25" thickBot="1">
      <c r="A33" s="83" t="s">
        <v>92</v>
      </c>
      <c r="B33" s="53" t="s">
        <v>149</v>
      </c>
      <c r="C33" s="48" t="s">
        <v>25</v>
      </c>
      <c r="D33" s="48" t="s">
        <v>97</v>
      </c>
      <c r="E33" s="48"/>
      <c r="F33" s="48"/>
      <c r="G33" s="282">
        <f t="shared" si="3"/>
        <v>10000</v>
      </c>
      <c r="H33" s="39">
        <f t="shared" si="3"/>
        <v>10000</v>
      </c>
    </row>
    <row r="34" spans="1:8" ht="32.25" thickBot="1">
      <c r="A34" s="83" t="s">
        <v>152</v>
      </c>
      <c r="B34" s="53" t="s">
        <v>150</v>
      </c>
      <c r="C34" s="50" t="s">
        <v>25</v>
      </c>
      <c r="D34" s="48" t="s">
        <v>97</v>
      </c>
      <c r="E34" s="48" t="s">
        <v>211</v>
      </c>
      <c r="F34" s="48"/>
      <c r="G34" s="282">
        <f t="shared" si="3"/>
        <v>10000</v>
      </c>
      <c r="H34" s="39">
        <f t="shared" si="3"/>
        <v>10000</v>
      </c>
    </row>
    <row r="35" spans="1:8" ht="16.5" thickBot="1">
      <c r="A35" s="83" t="s">
        <v>93</v>
      </c>
      <c r="B35" s="118" t="s">
        <v>150</v>
      </c>
      <c r="C35" s="48" t="s">
        <v>25</v>
      </c>
      <c r="D35" s="48" t="s">
        <v>97</v>
      </c>
      <c r="E35" s="48" t="s">
        <v>158</v>
      </c>
      <c r="F35" s="48" t="s">
        <v>161</v>
      </c>
      <c r="G35" s="282">
        <v>10000</v>
      </c>
      <c r="H35" s="39">
        <v>10000</v>
      </c>
    </row>
    <row r="36" spans="1:8" ht="16.5" thickBot="1">
      <c r="A36" s="172" t="s">
        <v>320</v>
      </c>
      <c r="B36" s="32" t="s">
        <v>109</v>
      </c>
      <c r="C36" s="48" t="s">
        <v>27</v>
      </c>
      <c r="D36" s="48"/>
      <c r="E36" s="48"/>
      <c r="F36" s="48"/>
      <c r="G36" s="282">
        <v>412000</v>
      </c>
      <c r="H36" s="39">
        <v>290273</v>
      </c>
    </row>
    <row r="37" spans="1:8" ht="31.5">
      <c r="A37" s="174" t="s">
        <v>360</v>
      </c>
      <c r="B37" s="32" t="s">
        <v>321</v>
      </c>
      <c r="C37" s="48" t="s">
        <v>27</v>
      </c>
      <c r="D37" s="48" t="s">
        <v>94</v>
      </c>
      <c r="E37" s="48"/>
      <c r="F37" s="48"/>
      <c r="G37" s="282">
        <v>412000</v>
      </c>
      <c r="H37" s="39">
        <v>290273</v>
      </c>
    </row>
    <row r="38" spans="1:8" ht="31.5">
      <c r="A38" s="116" t="s">
        <v>80</v>
      </c>
      <c r="B38" s="36" t="s">
        <v>321</v>
      </c>
      <c r="C38" s="48" t="s">
        <v>27</v>
      </c>
      <c r="D38" s="48" t="s">
        <v>94</v>
      </c>
      <c r="E38" s="48" t="s">
        <v>154</v>
      </c>
      <c r="F38" s="48"/>
      <c r="G38" s="282">
        <v>200000</v>
      </c>
      <c r="H38" s="39">
        <v>78273</v>
      </c>
    </row>
    <row r="39" spans="1:8" ht="15.75">
      <c r="A39" s="173" t="s">
        <v>324</v>
      </c>
      <c r="B39" s="36" t="s">
        <v>321</v>
      </c>
      <c r="C39" s="48" t="s">
        <v>27</v>
      </c>
      <c r="D39" s="48" t="s">
        <v>94</v>
      </c>
      <c r="E39" s="48" t="s">
        <v>323</v>
      </c>
      <c r="F39" s="48"/>
      <c r="G39" s="282">
        <v>12000</v>
      </c>
      <c r="H39" s="39">
        <v>12000</v>
      </c>
    </row>
    <row r="40" spans="1:8" ht="31.5">
      <c r="A40" s="116" t="s">
        <v>80</v>
      </c>
      <c r="B40" s="171" t="s">
        <v>325</v>
      </c>
      <c r="C40" s="48" t="s">
        <v>27</v>
      </c>
      <c r="D40" s="48" t="s">
        <v>94</v>
      </c>
      <c r="E40" s="48" t="s">
        <v>154</v>
      </c>
      <c r="F40" s="48"/>
      <c r="G40" s="282">
        <v>200000</v>
      </c>
      <c r="H40" s="39">
        <v>200000</v>
      </c>
    </row>
    <row r="41" spans="1:8" ht="23.25" customHeight="1" thickBot="1">
      <c r="A41" s="247" t="s">
        <v>28</v>
      </c>
      <c r="B41" s="286"/>
      <c r="C41" s="287"/>
      <c r="D41" s="287"/>
      <c r="E41" s="287"/>
      <c r="F41" s="287"/>
      <c r="G41" s="288">
        <f>SUM(G14+G23+G8+G36)</f>
        <v>2311153.9899999998</v>
      </c>
      <c r="H41" s="289">
        <f>SUM(H14+H23+H8+H36)</f>
        <v>989821.4099999999</v>
      </c>
    </row>
    <row r="42" ht="15">
      <c r="H42" s="285"/>
    </row>
  </sheetData>
  <sheetProtection/>
  <mergeCells count="13">
    <mergeCell ref="D6:D7"/>
    <mergeCell ref="E6:E7"/>
    <mergeCell ref="F6:F7"/>
    <mergeCell ref="A1:H1"/>
    <mergeCell ref="A2:H2"/>
    <mergeCell ref="A5:H5"/>
    <mergeCell ref="G6:G7"/>
    <mergeCell ref="H6:H7"/>
    <mergeCell ref="A4:H4"/>
    <mergeCell ref="A6:A7"/>
    <mergeCell ref="B6:B7"/>
    <mergeCell ref="C6:C7"/>
    <mergeCell ref="A3:G3"/>
  </mergeCells>
  <printOptions/>
  <pageMargins left="0.7086614173228347" right="0.3937007874015748" top="0.35433070866141736" bottom="0.35433070866141736" header="0.2755905511811024" footer="0.31496062992125984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SheetLayoutView="100" zoomScalePageLayoutView="0" workbookViewId="0" topLeftCell="A23">
      <selection activeCell="M40" sqref="M40"/>
    </sheetView>
  </sheetViews>
  <sheetFormatPr defaultColWidth="9.140625" defaultRowHeight="15"/>
  <cols>
    <col min="1" max="1" width="65.421875" style="16" customWidth="1"/>
    <col min="2" max="2" width="15.00390625" style="44" customWidth="1"/>
    <col min="3" max="3" width="7.00390625" style="45" customWidth="1"/>
    <col min="4" max="4" width="6.140625" style="45" customWidth="1"/>
    <col min="5" max="5" width="7.28125" style="45" customWidth="1"/>
    <col min="6" max="6" width="5.57421875" style="45" customWidth="1"/>
    <col min="7" max="7" width="13.28125" style="45" customWidth="1"/>
    <col min="8" max="8" width="14.8515625" style="43" customWidth="1"/>
    <col min="10" max="10" width="4.140625" style="0" customWidth="1"/>
    <col min="11" max="12" width="9.140625" style="0" hidden="1" customWidth="1"/>
  </cols>
  <sheetData>
    <row r="1" spans="1:8" ht="50.25" customHeight="1">
      <c r="A1" s="346" t="s">
        <v>385</v>
      </c>
      <c r="B1" s="346"/>
      <c r="C1" s="346"/>
      <c r="D1" s="346"/>
      <c r="E1" s="346"/>
      <c r="F1" s="346"/>
      <c r="G1" s="346"/>
      <c r="H1" s="346"/>
    </row>
    <row r="2" spans="1:8" ht="18.75" customHeight="1">
      <c r="A2" s="347" t="s">
        <v>386</v>
      </c>
      <c r="B2" s="347"/>
      <c r="C2" s="347"/>
      <c r="D2" s="347"/>
      <c r="E2" s="347"/>
      <c r="F2" s="347"/>
      <c r="G2" s="347"/>
      <c r="H2" s="347"/>
    </row>
    <row r="3" spans="1:8" ht="109.5" customHeight="1" hidden="1">
      <c r="A3" s="349"/>
      <c r="B3" s="349"/>
      <c r="C3" s="349"/>
      <c r="D3" s="349"/>
      <c r="E3" s="349"/>
      <c r="F3" s="349"/>
      <c r="G3" s="349"/>
      <c r="H3" s="177"/>
    </row>
    <row r="4" spans="1:8" ht="44.25" customHeight="1">
      <c r="A4" s="350" t="s">
        <v>387</v>
      </c>
      <c r="B4" s="351"/>
      <c r="C4" s="351"/>
      <c r="D4" s="351"/>
      <c r="E4" s="351"/>
      <c r="F4" s="351"/>
      <c r="G4" s="351"/>
      <c r="H4" s="351"/>
    </row>
    <row r="5" spans="1:8" ht="16.5" thickBot="1">
      <c r="A5" s="178"/>
      <c r="B5" s="179"/>
      <c r="C5" s="180"/>
      <c r="D5" s="180"/>
      <c r="E5" s="180"/>
      <c r="F5" s="180"/>
      <c r="G5" s="180"/>
      <c r="H5" s="181" t="s">
        <v>128</v>
      </c>
    </row>
    <row r="6" spans="1:8" ht="15.75" customHeight="1">
      <c r="A6" s="340" t="s">
        <v>20</v>
      </c>
      <c r="B6" s="342" t="s">
        <v>108</v>
      </c>
      <c r="C6" s="344" t="s">
        <v>21</v>
      </c>
      <c r="D6" s="344" t="s">
        <v>107</v>
      </c>
      <c r="E6" s="344" t="s">
        <v>77</v>
      </c>
      <c r="F6" s="344" t="s">
        <v>22</v>
      </c>
      <c r="G6" s="335" t="s">
        <v>362</v>
      </c>
      <c r="H6" s="337" t="s">
        <v>365</v>
      </c>
    </row>
    <row r="7" spans="1:8" ht="49.5" customHeight="1" thickBot="1">
      <c r="A7" s="341"/>
      <c r="B7" s="343"/>
      <c r="C7" s="345"/>
      <c r="D7" s="345"/>
      <c r="E7" s="345"/>
      <c r="F7" s="345"/>
      <c r="G7" s="336"/>
      <c r="H7" s="348"/>
    </row>
    <row r="8" spans="1:8" ht="18.75" customHeight="1">
      <c r="A8" s="164" t="s">
        <v>83</v>
      </c>
      <c r="B8" s="17" t="s">
        <v>109</v>
      </c>
      <c r="C8" s="168" t="s">
        <v>99</v>
      </c>
      <c r="D8" s="168"/>
      <c r="E8" s="168"/>
      <c r="F8" s="168"/>
      <c r="G8" s="290">
        <v>37000</v>
      </c>
      <c r="H8" s="38">
        <v>36974.31</v>
      </c>
    </row>
    <row r="9" spans="1:8" ht="15.75" customHeight="1" thickBot="1">
      <c r="A9" s="164" t="s">
        <v>356</v>
      </c>
      <c r="B9" s="17" t="s">
        <v>109</v>
      </c>
      <c r="C9" s="170" t="s">
        <v>99</v>
      </c>
      <c r="D9" s="170" t="s">
        <v>94</v>
      </c>
      <c r="E9" s="170"/>
      <c r="F9" s="170"/>
      <c r="G9" s="284">
        <v>37000</v>
      </c>
      <c r="H9" s="38">
        <v>36974.31</v>
      </c>
    </row>
    <row r="10" spans="1:8" ht="64.5" customHeight="1" thickBot="1">
      <c r="A10" s="165" t="s">
        <v>357</v>
      </c>
      <c r="B10" s="28" t="s">
        <v>178</v>
      </c>
      <c r="C10" s="167" t="s">
        <v>99</v>
      </c>
      <c r="D10" s="167" t="s">
        <v>94</v>
      </c>
      <c r="E10" s="167"/>
      <c r="F10" s="167"/>
      <c r="G10" s="291">
        <v>37000</v>
      </c>
      <c r="H10" s="292">
        <v>36974.31</v>
      </c>
    </row>
    <row r="11" spans="1:8" ht="32.25" customHeight="1">
      <c r="A11" s="182" t="s">
        <v>358</v>
      </c>
      <c r="B11" s="28" t="s">
        <v>179</v>
      </c>
      <c r="C11" s="167" t="s">
        <v>99</v>
      </c>
      <c r="D11" s="167" t="s">
        <v>94</v>
      </c>
      <c r="E11" s="167"/>
      <c r="F11" s="167"/>
      <c r="G11" s="291">
        <v>37000</v>
      </c>
      <c r="H11" s="292">
        <v>36974.31</v>
      </c>
    </row>
    <row r="12" spans="1:8" ht="32.25" customHeight="1">
      <c r="A12" s="159" t="s">
        <v>317</v>
      </c>
      <c r="B12" s="28" t="s">
        <v>182</v>
      </c>
      <c r="C12" s="167" t="s">
        <v>99</v>
      </c>
      <c r="D12" s="167" t="s">
        <v>94</v>
      </c>
      <c r="E12" s="167" t="s">
        <v>207</v>
      </c>
      <c r="F12" s="167"/>
      <c r="G12" s="291">
        <v>37000</v>
      </c>
      <c r="H12" s="292">
        <v>36974.31</v>
      </c>
    </row>
    <row r="13" spans="1:8" ht="35.25" customHeight="1">
      <c r="A13" s="159" t="s">
        <v>359</v>
      </c>
      <c r="B13" s="28" t="s">
        <v>182</v>
      </c>
      <c r="C13" s="167" t="s">
        <v>99</v>
      </c>
      <c r="D13" s="167" t="s">
        <v>94</v>
      </c>
      <c r="E13" s="167" t="s">
        <v>154</v>
      </c>
      <c r="F13" s="167" t="s">
        <v>161</v>
      </c>
      <c r="G13" s="291">
        <v>37000</v>
      </c>
      <c r="H13" s="292">
        <v>36974.31</v>
      </c>
    </row>
    <row r="14" spans="1:8" ht="27" customHeight="1" thickBot="1">
      <c r="A14" s="151" t="s">
        <v>84</v>
      </c>
      <c r="B14" s="77" t="s">
        <v>109</v>
      </c>
      <c r="C14" s="52" t="s">
        <v>100</v>
      </c>
      <c r="D14" s="52"/>
      <c r="E14" s="52"/>
      <c r="F14" s="52"/>
      <c r="G14" s="283">
        <f>G15+G19</f>
        <v>1499021.89</v>
      </c>
      <c r="H14" s="38">
        <f>H15+H19</f>
        <v>299442</v>
      </c>
    </row>
    <row r="15" spans="1:8" ht="72.75" customHeight="1" hidden="1" thickBot="1">
      <c r="A15" s="109" t="s">
        <v>177</v>
      </c>
      <c r="B15" s="77" t="s">
        <v>178</v>
      </c>
      <c r="C15" s="50" t="s">
        <v>100</v>
      </c>
      <c r="D15" s="50" t="s">
        <v>94</v>
      </c>
      <c r="E15" s="50"/>
      <c r="F15" s="50"/>
      <c r="G15" s="51">
        <f aca="true" t="shared" si="0" ref="G15:H17">G16</f>
        <v>0</v>
      </c>
      <c r="H15" s="51">
        <f t="shared" si="0"/>
        <v>0</v>
      </c>
    </row>
    <row r="16" spans="1:8" ht="32.25" hidden="1" thickBot="1">
      <c r="A16" s="96" t="s">
        <v>181</v>
      </c>
      <c r="B16" s="53" t="s">
        <v>208</v>
      </c>
      <c r="C16" s="48" t="s">
        <v>100</v>
      </c>
      <c r="D16" s="48" t="s">
        <v>94</v>
      </c>
      <c r="E16" s="48" t="s">
        <v>180</v>
      </c>
      <c r="F16" s="48"/>
      <c r="G16" s="49">
        <f t="shared" si="0"/>
        <v>0</v>
      </c>
      <c r="H16" s="49">
        <f t="shared" si="0"/>
        <v>0</v>
      </c>
    </row>
    <row r="17" spans="1:8" ht="16.5" hidden="1" thickBot="1">
      <c r="A17" s="96" t="s">
        <v>184</v>
      </c>
      <c r="B17" s="53" t="s">
        <v>182</v>
      </c>
      <c r="C17" s="48" t="s">
        <v>100</v>
      </c>
      <c r="D17" s="48" t="s">
        <v>94</v>
      </c>
      <c r="E17" s="48" t="s">
        <v>183</v>
      </c>
      <c r="F17" s="48"/>
      <c r="G17" s="49">
        <f t="shared" si="0"/>
        <v>0</v>
      </c>
      <c r="H17" s="49">
        <f t="shared" si="0"/>
        <v>0</v>
      </c>
    </row>
    <row r="18" spans="1:8" ht="40.5" customHeight="1" hidden="1" thickBot="1">
      <c r="A18" s="96" t="s">
        <v>186</v>
      </c>
      <c r="B18" s="53" t="s">
        <v>182</v>
      </c>
      <c r="C18" s="48" t="s">
        <v>100</v>
      </c>
      <c r="D18" s="48" t="s">
        <v>94</v>
      </c>
      <c r="E18" s="48" t="s">
        <v>185</v>
      </c>
      <c r="F18" s="48" t="s">
        <v>161</v>
      </c>
      <c r="G18" s="49"/>
      <c r="H18" s="49"/>
    </row>
    <row r="19" spans="1:8" ht="20.25" customHeight="1" thickBot="1">
      <c r="A19" s="82" t="s">
        <v>85</v>
      </c>
      <c r="B19" s="77" t="s">
        <v>109</v>
      </c>
      <c r="C19" s="113" t="s">
        <v>100</v>
      </c>
      <c r="D19" s="113" t="s">
        <v>192</v>
      </c>
      <c r="E19" s="113"/>
      <c r="F19" s="113"/>
      <c r="G19" s="284">
        <f aca="true" t="shared" si="1" ref="G19:H21">SUM(G20)</f>
        <v>1499021.89</v>
      </c>
      <c r="H19" s="38">
        <f t="shared" si="1"/>
        <v>299442</v>
      </c>
    </row>
    <row r="20" spans="1:8" ht="72.75" customHeight="1" thickBot="1">
      <c r="A20" s="82" t="s">
        <v>188</v>
      </c>
      <c r="B20" s="77" t="s">
        <v>187</v>
      </c>
      <c r="C20" s="114" t="s">
        <v>100</v>
      </c>
      <c r="D20" s="114" t="s">
        <v>192</v>
      </c>
      <c r="E20" s="114"/>
      <c r="F20" s="114"/>
      <c r="G20" s="284">
        <f t="shared" si="1"/>
        <v>1499021.89</v>
      </c>
      <c r="H20" s="38">
        <f t="shared" si="1"/>
        <v>299442</v>
      </c>
    </row>
    <row r="21" spans="1:8" ht="33" customHeight="1" thickBot="1">
      <c r="A21" s="83" t="s">
        <v>190</v>
      </c>
      <c r="B21" s="53" t="s">
        <v>189</v>
      </c>
      <c r="C21" s="48" t="s">
        <v>191</v>
      </c>
      <c r="D21" s="48" t="s">
        <v>96</v>
      </c>
      <c r="E21" s="48" t="s">
        <v>207</v>
      </c>
      <c r="F21" s="48"/>
      <c r="G21" s="282">
        <f t="shared" si="1"/>
        <v>1499021.89</v>
      </c>
      <c r="H21" s="39">
        <f t="shared" si="1"/>
        <v>299442</v>
      </c>
    </row>
    <row r="22" spans="1:8" ht="32.25" thickBot="1">
      <c r="A22" s="83" t="s">
        <v>80</v>
      </c>
      <c r="B22" s="53" t="s">
        <v>193</v>
      </c>
      <c r="C22" s="48" t="s">
        <v>191</v>
      </c>
      <c r="D22" s="48" t="s">
        <v>192</v>
      </c>
      <c r="E22" s="48" t="s">
        <v>154</v>
      </c>
      <c r="F22" s="48" t="s">
        <v>161</v>
      </c>
      <c r="G22" s="282">
        <v>1499021.89</v>
      </c>
      <c r="H22" s="39">
        <v>299442</v>
      </c>
    </row>
    <row r="23" spans="1:8" ht="16.5" thickBot="1">
      <c r="A23" s="151" t="s">
        <v>148</v>
      </c>
      <c r="B23" s="115" t="s">
        <v>109</v>
      </c>
      <c r="C23" s="50" t="s">
        <v>25</v>
      </c>
      <c r="D23" s="50"/>
      <c r="E23" s="50"/>
      <c r="F23" s="50"/>
      <c r="G23" s="284">
        <f>SUM(G24+G30)</f>
        <v>363132.1</v>
      </c>
      <c r="H23" s="38">
        <f>SUM(H24+H30)</f>
        <v>363132.1</v>
      </c>
    </row>
    <row r="24" spans="1:8" ht="19.5" customHeight="1" thickBot="1">
      <c r="A24" s="83" t="s">
        <v>91</v>
      </c>
      <c r="B24" s="47" t="s">
        <v>109</v>
      </c>
      <c r="C24" s="48" t="s">
        <v>25</v>
      </c>
      <c r="D24" s="48" t="s">
        <v>94</v>
      </c>
      <c r="E24" s="48"/>
      <c r="F24" s="48"/>
      <c r="G24" s="282">
        <f aca="true" t="shared" si="2" ref="G24:H26">SUM(G25)</f>
        <v>353132.1</v>
      </c>
      <c r="H24" s="39">
        <f t="shared" si="2"/>
        <v>353132.1</v>
      </c>
    </row>
    <row r="25" spans="1:8" ht="48.75" customHeight="1" thickBot="1">
      <c r="A25" s="83" t="s">
        <v>220</v>
      </c>
      <c r="B25" s="47" t="s">
        <v>110</v>
      </c>
      <c r="C25" s="48" t="s">
        <v>209</v>
      </c>
      <c r="D25" s="48" t="s">
        <v>210</v>
      </c>
      <c r="E25" s="48"/>
      <c r="F25" s="48"/>
      <c r="G25" s="282">
        <f t="shared" si="2"/>
        <v>353132.1</v>
      </c>
      <c r="H25" s="39">
        <f t="shared" si="2"/>
        <v>353132.1</v>
      </c>
    </row>
    <row r="26" spans="1:8" ht="33" customHeight="1" thickBot="1">
      <c r="A26" s="83" t="s">
        <v>112</v>
      </c>
      <c r="B26" s="47" t="s">
        <v>111</v>
      </c>
      <c r="C26" s="48" t="s">
        <v>209</v>
      </c>
      <c r="D26" s="48" t="s">
        <v>94</v>
      </c>
      <c r="E26" s="48"/>
      <c r="F26" s="48"/>
      <c r="G26" s="282">
        <f t="shared" si="2"/>
        <v>353132.1</v>
      </c>
      <c r="H26" s="282">
        <f t="shared" si="2"/>
        <v>353132.1</v>
      </c>
    </row>
    <row r="27" spans="1:8" ht="33" customHeight="1" thickBot="1">
      <c r="A27" s="83" t="s">
        <v>92</v>
      </c>
      <c r="B27" s="47" t="s">
        <v>149</v>
      </c>
      <c r="C27" s="48" t="s">
        <v>25</v>
      </c>
      <c r="D27" s="48" t="s">
        <v>94</v>
      </c>
      <c r="E27" s="48"/>
      <c r="F27" s="48"/>
      <c r="G27" s="282">
        <f>SUM(G28)</f>
        <v>353132.1</v>
      </c>
      <c r="H27" s="39">
        <v>353132.1</v>
      </c>
    </row>
    <row r="28" spans="1:8" ht="30.75" customHeight="1" thickBot="1">
      <c r="A28" s="83" t="s">
        <v>203</v>
      </c>
      <c r="B28" s="47" t="s">
        <v>202</v>
      </c>
      <c r="C28" s="48" t="s">
        <v>209</v>
      </c>
      <c r="D28" s="48" t="s">
        <v>94</v>
      </c>
      <c r="E28" s="48" t="s">
        <v>211</v>
      </c>
      <c r="F28" s="48"/>
      <c r="G28" s="282">
        <f>SUM(G29)</f>
        <v>353132.1</v>
      </c>
      <c r="H28" s="39">
        <f>SUM(H29)</f>
        <v>353132.1</v>
      </c>
    </row>
    <row r="29" spans="1:8" ht="36.75" customHeight="1" thickBot="1">
      <c r="A29" s="83" t="s">
        <v>93</v>
      </c>
      <c r="B29" s="53" t="s">
        <v>202</v>
      </c>
      <c r="C29" s="48" t="s">
        <v>209</v>
      </c>
      <c r="D29" s="48" t="s">
        <v>94</v>
      </c>
      <c r="E29" s="48" t="s">
        <v>158</v>
      </c>
      <c r="F29" s="48" t="s">
        <v>161</v>
      </c>
      <c r="G29" s="282">
        <v>353132.1</v>
      </c>
      <c r="H29" s="39">
        <v>353132.1</v>
      </c>
    </row>
    <row r="30" spans="1:8" ht="21.75" customHeight="1" thickBot="1">
      <c r="A30" s="83" t="s">
        <v>151</v>
      </c>
      <c r="B30" s="53" t="s">
        <v>109</v>
      </c>
      <c r="C30" s="54" t="s">
        <v>25</v>
      </c>
      <c r="D30" s="54" t="s">
        <v>97</v>
      </c>
      <c r="E30" s="54"/>
      <c r="F30" s="54"/>
      <c r="G30" s="282">
        <f aca="true" t="shared" si="3" ref="G30:H34">SUM(G31)</f>
        <v>10000</v>
      </c>
      <c r="H30" s="39">
        <f t="shared" si="3"/>
        <v>10000</v>
      </c>
    </row>
    <row r="31" spans="1:12" ht="46.5" customHeight="1" thickBot="1">
      <c r="A31" s="83" t="s">
        <v>220</v>
      </c>
      <c r="B31" s="53" t="s">
        <v>110</v>
      </c>
      <c r="C31" s="46" t="s">
        <v>25</v>
      </c>
      <c r="D31" s="46" t="s">
        <v>97</v>
      </c>
      <c r="E31" s="46"/>
      <c r="F31" s="46"/>
      <c r="G31" s="282">
        <f t="shared" si="3"/>
        <v>10000</v>
      </c>
      <c r="H31" s="39">
        <f t="shared" si="3"/>
        <v>10000</v>
      </c>
      <c r="L31" t="s">
        <v>355</v>
      </c>
    </row>
    <row r="32" spans="1:8" ht="32.25" customHeight="1" thickBot="1">
      <c r="A32" s="83" t="s">
        <v>112</v>
      </c>
      <c r="B32" s="53" t="s">
        <v>111</v>
      </c>
      <c r="C32" s="48" t="s">
        <v>25</v>
      </c>
      <c r="D32" s="48" t="s">
        <v>97</v>
      </c>
      <c r="E32" s="48"/>
      <c r="F32" s="48"/>
      <c r="G32" s="282">
        <f t="shared" si="3"/>
        <v>10000</v>
      </c>
      <c r="H32" s="39">
        <f t="shared" si="3"/>
        <v>10000</v>
      </c>
    </row>
    <row r="33" spans="1:8" ht="32.25" thickBot="1">
      <c r="A33" s="83" t="s">
        <v>92</v>
      </c>
      <c r="B33" s="53" t="s">
        <v>149</v>
      </c>
      <c r="C33" s="48" t="s">
        <v>25</v>
      </c>
      <c r="D33" s="48" t="s">
        <v>97</v>
      </c>
      <c r="E33" s="48"/>
      <c r="F33" s="48"/>
      <c r="G33" s="282">
        <f t="shared" si="3"/>
        <v>10000</v>
      </c>
      <c r="H33" s="39">
        <f t="shared" si="3"/>
        <v>10000</v>
      </c>
    </row>
    <row r="34" spans="1:8" ht="32.25" thickBot="1">
      <c r="A34" s="83" t="s">
        <v>152</v>
      </c>
      <c r="B34" s="53" t="s">
        <v>150</v>
      </c>
      <c r="C34" s="50" t="s">
        <v>25</v>
      </c>
      <c r="D34" s="48" t="s">
        <v>97</v>
      </c>
      <c r="E34" s="48" t="s">
        <v>211</v>
      </c>
      <c r="F34" s="48"/>
      <c r="G34" s="282">
        <f t="shared" si="3"/>
        <v>10000</v>
      </c>
      <c r="H34" s="39">
        <f t="shared" si="3"/>
        <v>10000</v>
      </c>
    </row>
    <row r="35" spans="1:8" ht="16.5" thickBot="1">
      <c r="A35" s="83" t="s">
        <v>93</v>
      </c>
      <c r="B35" s="53" t="s">
        <v>150</v>
      </c>
      <c r="C35" s="48" t="s">
        <v>25</v>
      </c>
      <c r="D35" s="48" t="s">
        <v>97</v>
      </c>
      <c r="E35" s="48" t="s">
        <v>158</v>
      </c>
      <c r="F35" s="48" t="s">
        <v>161</v>
      </c>
      <c r="G35" s="282">
        <v>10000</v>
      </c>
      <c r="H35" s="39">
        <v>10000</v>
      </c>
    </row>
    <row r="36" spans="1:8" ht="16.5" thickBot="1">
      <c r="A36" s="176" t="s">
        <v>320</v>
      </c>
      <c r="B36" s="32" t="s">
        <v>109</v>
      </c>
      <c r="C36" s="50" t="s">
        <v>27</v>
      </c>
      <c r="D36" s="50"/>
      <c r="E36" s="50"/>
      <c r="F36" s="50"/>
      <c r="G36" s="284">
        <v>412000</v>
      </c>
      <c r="H36" s="38">
        <v>290273</v>
      </c>
    </row>
    <row r="37" spans="1:8" ht="31.5">
      <c r="A37" s="174" t="s">
        <v>360</v>
      </c>
      <c r="B37" s="32" t="s">
        <v>321</v>
      </c>
      <c r="C37" s="50" t="s">
        <v>27</v>
      </c>
      <c r="D37" s="50" t="s">
        <v>94</v>
      </c>
      <c r="E37" s="50"/>
      <c r="F37" s="50"/>
      <c r="G37" s="284">
        <v>412000</v>
      </c>
      <c r="H37" s="38">
        <v>290273</v>
      </c>
    </row>
    <row r="38" spans="1:8" ht="31.5">
      <c r="A38" s="116" t="s">
        <v>80</v>
      </c>
      <c r="B38" s="36" t="s">
        <v>321</v>
      </c>
      <c r="C38" s="48" t="s">
        <v>27</v>
      </c>
      <c r="D38" s="48" t="s">
        <v>94</v>
      </c>
      <c r="E38" s="48" t="s">
        <v>154</v>
      </c>
      <c r="F38" s="48"/>
      <c r="G38" s="282">
        <v>200000</v>
      </c>
      <c r="H38" s="39">
        <v>78273</v>
      </c>
    </row>
    <row r="39" spans="1:8" ht="15.75">
      <c r="A39" s="173" t="s">
        <v>324</v>
      </c>
      <c r="B39" s="36" t="s">
        <v>321</v>
      </c>
      <c r="C39" s="48" t="s">
        <v>27</v>
      </c>
      <c r="D39" s="48" t="s">
        <v>94</v>
      </c>
      <c r="E39" s="48" t="s">
        <v>323</v>
      </c>
      <c r="F39" s="48"/>
      <c r="G39" s="282">
        <v>12000</v>
      </c>
      <c r="H39" s="39">
        <v>12000</v>
      </c>
    </row>
    <row r="40" spans="1:8" ht="31.5">
      <c r="A40" s="116" t="s">
        <v>80</v>
      </c>
      <c r="B40" s="171" t="s">
        <v>325</v>
      </c>
      <c r="C40" s="48" t="s">
        <v>27</v>
      </c>
      <c r="D40" s="48" t="s">
        <v>94</v>
      </c>
      <c r="E40" s="48" t="s">
        <v>154</v>
      </c>
      <c r="F40" s="48"/>
      <c r="G40" s="282">
        <v>200000</v>
      </c>
      <c r="H40" s="39">
        <v>200000</v>
      </c>
    </row>
    <row r="41" spans="1:8" ht="23.25" customHeight="1" thickBot="1">
      <c r="A41" s="247" t="s">
        <v>28</v>
      </c>
      <c r="B41" s="286"/>
      <c r="C41" s="287"/>
      <c r="D41" s="287"/>
      <c r="E41" s="287"/>
      <c r="F41" s="287"/>
      <c r="G41" s="293">
        <f>SUM(G14+G23+G36+G8)</f>
        <v>2311153.9899999998</v>
      </c>
      <c r="H41" s="293">
        <f>SUM(H14+H23+H36+H8)</f>
        <v>989821.4099999999</v>
      </c>
    </row>
  </sheetData>
  <sheetProtection/>
  <mergeCells count="12">
    <mergeCell ref="A6:A7"/>
    <mergeCell ref="B6:B7"/>
    <mergeCell ref="C6:C7"/>
    <mergeCell ref="D6:D7"/>
    <mergeCell ref="E6:E7"/>
    <mergeCell ref="F6:F7"/>
    <mergeCell ref="A1:H1"/>
    <mergeCell ref="A2:H2"/>
    <mergeCell ref="G6:G7"/>
    <mergeCell ref="H6:H7"/>
    <mergeCell ref="A3:G3"/>
    <mergeCell ref="A4:H4"/>
  </mergeCells>
  <printOptions/>
  <pageMargins left="0.6299212598425197" right="0.3937007874015748" top="0.35433070866141736" bottom="0.35433070866141736" header="0.2755905511811024" footer="0.31496062992125984"/>
  <pageSetup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2021-06-21T08:54:32Z</dcterms:modified>
  <cp:category/>
  <cp:version/>
  <cp:contentType/>
  <cp:contentStatus/>
</cp:coreProperties>
</file>