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1" activeTab="5"/>
  </bookViews>
  <sheets>
    <sheet name="пояснит" sheetId="1" r:id="rId1"/>
    <sheet name="1 Источники 2019" sheetId="2" r:id="rId2"/>
    <sheet name="2 Доходы 2019" sheetId="3" r:id="rId3"/>
    <sheet name="3 Ассигнования 2019" sheetId="4" r:id="rId4"/>
    <sheet name="4 Ведомственная 2019" sheetId="5" r:id="rId5"/>
    <sheet name="5 Программы 2019" sheetId="6" r:id="rId6"/>
  </sheets>
  <definedNames>
    <definedName name="Excel_BuiltIn_Print_Area" localSheetId="2">'2 Доходы 2019'!$A$1:$E$75</definedName>
    <definedName name="Excel_BuiltIn_Print_Area" localSheetId="4">'4 Ведомственная 2019'!$A$1:$H$201</definedName>
    <definedName name="Excel_BuiltIn_Print_Area" localSheetId="4">'4 Ведомственная 2019'!$A$1:$H$201</definedName>
    <definedName name="Excel_BuiltIn_Print_Area" localSheetId="5">'5 Программы 2019'!$A$1:$H$43</definedName>
    <definedName name="_xlnm.Print_Area" localSheetId="1">'1 Источники 2019'!$A$1:$D$33</definedName>
    <definedName name="_xlnm.Print_Area" localSheetId="2">'2 Доходы 2019'!$A$1:$E$74</definedName>
    <definedName name="_xlnm.Print_Area" localSheetId="3">'3 Ассигнования 2019'!$A$1:$G$203</definedName>
    <definedName name="_xlnm.Print_Area" localSheetId="4">'4 Ведомственная 2019'!$A$1:$H$203</definedName>
    <definedName name="_xlnm.Print_Area" localSheetId="5">'5 Программы 2019'!$A$1:$H$45</definedName>
    <definedName name="_xlnm.Print_Area" localSheetId="0">'пояснит'!$A$1:$G$187</definedName>
  </definedNames>
  <calcPr fullCalcOnLoad="1"/>
</workbook>
</file>

<file path=xl/sharedStrings.xml><?xml version="1.0" encoding="utf-8"?>
<sst xmlns="http://schemas.openxmlformats.org/spreadsheetml/2006/main" count="1223" uniqueCount="493">
  <si>
    <t>Пояснительная записка</t>
  </si>
  <si>
    <t xml:space="preserve">к годовому отчету об исполнении местного бюджета </t>
  </si>
  <si>
    <t>муниципального образования Саралинский сельсовет</t>
  </si>
  <si>
    <t>За 2019 год</t>
  </si>
  <si>
    <t xml:space="preserve">       Исполнение местного бюджета муниципального образования Саралинский сельсовет за 2019 год осуществлялось в соответствии с  Бюджетным Кодексом Российской Федерации, Законом Республики Хакасия «О республиканском бюджете Республики Хакасия на 2019 год и плановый период 2020 и 2021 годов», Приказом Минфина России от 08.06.2018 N 132н "О Порядке формирования и применения кодов бюджетной классификации Российской Федерации, их структуре и принципах назначения" с учетом внесенных изменений и дополнений. </t>
  </si>
  <si>
    <t xml:space="preserve">      На 2019 год доходы местного бюджета Саралинского сельсовета утверждены, с учетом вносимых изменений и дополнений, в объеме 8224,7 тыс. рублей, расходы в объеме 8565,2 тыс. рублей, дефицит местного бюджета 340,5 тыс. рублей или 17,2% утвержденного объема собственных доходов с учетом уточнения сумм остатков средств на счетах по учету средств местного бюджета на 01.01.2019 года в сумме 255,0 тыс. рублей.</t>
  </si>
  <si>
    <t xml:space="preserve">      На основании пункта 3 статьи 92.1 Бюджетного Кодекса Российской Федерации дефицит местного бюджета определен в размере 5% утвержденного объема собственных доходов в сумме 85,5 тыс. рублей.</t>
  </si>
  <si>
    <t xml:space="preserve">      Фактически исполнение доходной части местного бюджета составило 7050,0 тыс. рублей, расходной части – 7267,0 тыс. рублей, дефицит   бюджета – 217,0 тыс. рублей.</t>
  </si>
  <si>
    <t xml:space="preserve">Основные показатели исполнения бюджета за 2019 год </t>
  </si>
  <si>
    <t>(тыс. руб.)</t>
  </si>
  <si>
    <t>Утверждено</t>
  </si>
  <si>
    <t>Исполнено</t>
  </si>
  <si>
    <t>Отклонение</t>
  </si>
  <si>
    <t>% исполнения</t>
  </si>
  <si>
    <t>Доходы</t>
  </si>
  <si>
    <t xml:space="preserve">Расходы  </t>
  </si>
  <si>
    <t>Дефицит/профицит</t>
  </si>
  <si>
    <t xml:space="preserve">   На 1 января 2020 года остатки собственных средств на счете по учету средств местного бюджета составили 38,0 тыс. рублей.</t>
  </si>
  <si>
    <t>Доходы местного бюджета</t>
  </si>
  <si>
    <t xml:space="preserve">      Общая сумма поступлений по доходам в местный бюджет за 2019 год  составила 7050,0 тыс. рублей или 85,7% к утвержденному годовому значению, в том числе:</t>
  </si>
  <si>
    <t xml:space="preserve">     - налоговые и неналоговые доходы 820,5 тыс. рублей, что на 6,7% или на 51,7 тыс. рублей больше, чем в прошлом году (в 2018 году — 768,8 тыс. рублей);</t>
  </si>
  <si>
    <r>
      <t xml:space="preserve">     </t>
    </r>
    <r>
      <rPr>
        <sz val="12"/>
        <rFont val="Arial"/>
        <family val="1"/>
      </rPr>
      <t xml:space="preserve">- безвозмездные поступления – 6229,5 тыс. рублей, что на 22% или на 1753,6 тыс. рублей меньше, чем в прошлом году (в 2018 году — 7983,1 тыс. рублей). </t>
    </r>
  </si>
  <si>
    <t xml:space="preserve">     Наибольший удельный вес в структуре доходов составляют безвозмездные поступления (88,4%).</t>
  </si>
  <si>
    <t xml:space="preserve">     Фактическое исполнение собственных доходов местного бюджета от первоначально утвержденного плана по доходам (775,0 тыс. рублей)  за 2019 год  составило 105,9 %, и от уточненного плана (1980,8 тыс. рублей) - 41,4 %, сумма  невыполнения 1160,3 тыс.  рублей.</t>
  </si>
  <si>
    <t xml:space="preserve">    Структура собственных доходов  местного бюджета  (без учета безвозмездных поступлений от других бюджетов бюджетной системы РФ) представлена в следующей таблице:</t>
  </si>
  <si>
    <t>№ п/п</t>
  </si>
  <si>
    <t>ДОХОДЫ</t>
  </si>
  <si>
    <t>Удельный вес в собственных доходах, в %</t>
  </si>
  <si>
    <t xml:space="preserve">Налоговые и неналоговые доходы </t>
  </si>
  <si>
    <t>1.1</t>
  </si>
  <si>
    <t xml:space="preserve">Налоги на имущество </t>
  </si>
  <si>
    <t>1.2</t>
  </si>
  <si>
    <t>Налог на доходы физических лиц</t>
  </si>
  <si>
    <t>1.3</t>
  </si>
  <si>
    <t>Налоги на совокупный доход</t>
  </si>
  <si>
    <t>1.4</t>
  </si>
  <si>
    <t>Государственная пошлина</t>
  </si>
  <si>
    <t>1.5</t>
  </si>
  <si>
    <t>Задолженность и перерасчеты по отмененным налогам, сборам и иным обязательным платежам</t>
  </si>
  <si>
    <t>1.6</t>
  </si>
  <si>
    <t>Доходы от использования имущества, находящегося в государственной и муниципальной собственности</t>
  </si>
  <si>
    <t>1.7</t>
  </si>
  <si>
    <t>Платежи при пользовании природными ресурсами</t>
  </si>
  <si>
    <t>1.8</t>
  </si>
  <si>
    <t>Доходы от оказания платных услуг и компенсации затрат государства</t>
  </si>
  <si>
    <t>1.9</t>
  </si>
  <si>
    <t>Доходы от продажи материальных и нематериальных активов</t>
  </si>
  <si>
    <t>1.10</t>
  </si>
  <si>
    <t>Штрафы, санкции, возмещение ущерба</t>
  </si>
  <si>
    <t>1.11</t>
  </si>
  <si>
    <t>Прочие неналоговые доходы</t>
  </si>
  <si>
    <t>1.12</t>
  </si>
  <si>
    <t xml:space="preserve">Акцизы по подакцизным товарам (продукции), производимым на территории Российской Федерации </t>
  </si>
  <si>
    <t xml:space="preserve">      Выполнение уточненного плана по доходам местного бюджета характеризуется следующими данными:</t>
  </si>
  <si>
    <t>- налоги на имущество поступили в размере 46,9 тыс. рублей при плане 178,0 тыс. рублей или 26,3%. Уменьшение к 2018 году (в 2018 году - 133,0 тыс. рублей) составило 86,1 тыс. рублей. В сумму налогов на имущество, зачисляемую в местный бюджет входят: налог на имущество физических лиц, земельный налог с организаций и земельный налог с физических лиц. Налог на имущество физических лиц исполнен в сумме 27,9 тыс. рублей при плане 15,0 тыс. рублей, земельный налог с организаций исполнен в сумме 13,7 тыс. рублей при плане 110,0 тыс. рублей, земельный налог с физических лиц исполнен в сумме 5,3 тыс. рублей при плане 53,0 тыс. рублей. Неисполнение плановых показателей обусловлено изменением кадастровой стоимости земельных участков, низкой платежеспособностью организаций и слабой платежной дисциплиной физических лиц;</t>
  </si>
  <si>
    <t>- налог на доходы физических лиц поступил в размере 354,9 тыс. рублей при плане 325,0 тыс. рублей или 109,2%, увеличение к 2018 году (в 2018 году - 334,0 тыс. рублей) составило 20,9 тыс. рублей;</t>
  </si>
  <si>
    <t>- налоги на совокупный доход поступили в размере 55,3 тыс. рублей при плане 52,0 тыс. рублей или 106,3 % от плана, увеличение к 2018 году (в 2018 году - 50,2 тыс. рублей) составило 3,3 тыс. рублей;</t>
  </si>
  <si>
    <t>- государственная пошлина составила  в размере 4,5 тыс. рублей или 75% от плана.  По сравнению с прошлым годом поступления уменьшилось  на 2,5 тыс. рублей;</t>
  </si>
  <si>
    <t>- доходы от использования имущества поступили в сумме 0,2 тыс. рублей, что составляет 16,9 % от плана, уменьшение к 2018 году составляет 0,1 тыс. рублей;</t>
  </si>
  <si>
    <t>- доходы от продажи материальных и нематериальных активов в 2019 году при плане 523,0 тыс. рублей поступали в размере 73,7 тыс. рублей;</t>
  </si>
  <si>
    <t>- штрафы в 2019 году поступили в размере 6,0 тыс. рублей при плане 616,7 тыс. рублей, в прошлом году штрафы в местный бюджет не поступали. Не поступили в 2019 году штрафные санкции за нарушение условий договора по исполнительным листам к ООО "Спектр-окна" в сумме 610,7 тыс. рублей;</t>
  </si>
  <si>
    <t>- доходы от налогов на товары (работы, услуги) реализуемые на территории Российской Федерации в виде акцизов по подакцизным товарам (продукции), производимым на территории Российской Федерации с 2016 года поступают в местные бюджеты по дифференцированному нормативу 0,02 процента. Сумма данных доходов в 2019 году составила 279,0 тыс. рублей, что составляет 100% от плана, увеличение к 2018 году (в 2018 году - 242,2 тыс. рублей) составило 36,8 тыс. рублей.</t>
  </si>
  <si>
    <t>Безвозмездные поступления</t>
  </si>
  <si>
    <t xml:space="preserve">       За 2019 год безвозмездных поступлений из  районного бюджета поступило в местный бюджет  в объеме 6229,5 тыс. рублей (в 2018 году — 7983,1 тыс. рублей) (99,8% от плана) в том числе: </t>
  </si>
  <si>
    <t>- дотации бюджетам сельских поселений на выравнивание бюджетной обеспеченности 5641,0 тыс. рублей, что на 3079,0 тыс. рублей больше поступлений в 2018 году (в 2018 году - 2562,0 тыс. рублей);</t>
  </si>
  <si>
    <t>- дотации бюджетам сельских поселений на поддержку мер по обеспечению сбалансированности бюджетов 380,0 тыс. рублей, что на 606,0 тыс. рублей меньше 2018 года (в 2018 году - 986,0 тыс. рублей).</t>
  </si>
  <si>
    <t xml:space="preserve">       Субвенции бюджетам сельских поселений на осуществление первичного воинского учета на территориях, где отсутствуют военные комиссариаты поступили в размере 100% от плана в сумме 115,1 тыс. рублей, что на 1,6 тыс. рублей меньше 2018 года (в 2018 году - 116,7 тыс. рублей).</t>
  </si>
  <si>
    <t xml:space="preserve">       Прочие субсидии бюджетам сельских поселений в 2019 году не поступали, в 2018 году сумма поступления данных субсидий составила в сумме 1145,1 тыс. рублей.</t>
  </si>
  <si>
    <t xml:space="preserve">       Субвенции бюджетам сельских поселений на оплату жилищно-коммунальных услуг отдельным категориям граждан запланированы на 2019 год в сумме 20,0 тыс. рублей, поступили в сумме фактических расходов 9,7 тыс. рублей. В 2018 году — 10,1 тыс. рублей.</t>
  </si>
  <si>
    <t xml:space="preserve">       Иные межбюджетные трансферты, передаваемые бюджетам сельских поселений — 83,7 тыс. рублей при плане 87,8 тыс. рублей, в том числе: прочие межбюджетные трансферты, передаваемые бюджетам сельских поселений в сумме 82,8 тыс. рублей или 100% от плана на проведение работ по описанию границ населенных пунктов и внесению соответствующих сведений в Единый государственный реестр недвижимости; межбюджетные трансферты на осуществление полномочий по решению вопросов местного значения в соответствии с заключенными соглашениями в сумме фактических расходов 0,9 тыс. рублей при плане 5,0 тыс. рублей. В 2018 году сумма иных межбюджетных трансфертов составила 3163,2 тыс рублей.</t>
  </si>
  <si>
    <t>Расходы бюджета</t>
  </si>
  <si>
    <t xml:space="preserve">      Фактические расходы местного бюджета за 2019 год составили 7267,0 тыс. рублей или 84,8 % от плана.</t>
  </si>
  <si>
    <t xml:space="preserve">      На выплату заработной платы с перечислениями во внебюджетные фонды  направлено всего 5239,6 тыс.  рублей или 85,7% от планового ФОТ (6111,4 тыс.  рублей), из них за счет собственных средств выплачено 400,2 тыс. рублей (7,6%). Кредиторская задолженность на 01.01.2020 г. составляет 962,4 тыс. рублей, в том числе: заработная плата за декабрь 2019 года по Администрации Саралинского сельсовета — 96,0 тыс. рублей; заработная плата по КУК «Саралинский СДК» за декабрь 2019 года — 17,9 тыс. рублей; НДФЛ по Администрации Саралинского сельсовета за 2018 год — 71,6 тыс. рублей, за декабрь 2019 года — 31,6 тыс. рублей; НДФЛ по КУК «Саралинский СДК» за август, сентябрь, декабрь 2018 года — 19,0 тыс. рублей, за декабрь 2019 г — 6,6 тыс. рублей; начисления на выплаты по оплате труда Администрации Саралинского сельсовета за 2019 год — 517,9 тыс. рублей; начисления на выплаты по оплате труда КУК «Саралинский СДК» за второе полугодие 2018 года — 23,4 тыс. рублей, за 2019 год — 178,4 тыс. рублей.</t>
  </si>
  <si>
    <t xml:space="preserve">      Расходы  на  капитальные  вложения составили 100,1 тыс.  рублей, из  них на  приобретение для КУК «Саралинский СДК» многофункционального устройства (принтер/сканер/копир) — 16,5 тыс. рублей и акустической системы — 50,0 тыс. рублей; на приобретение для Администрации Саралинского сельсовета процессора — 28,8 тыс. рублей и принтера — 4,8 тыс. рублей.</t>
  </si>
  <si>
    <r>
      <t xml:space="preserve">      </t>
    </r>
    <r>
      <rPr>
        <sz val="12"/>
        <rFont val="Arial"/>
        <family val="1"/>
      </rPr>
      <t>Расходы на социальное обеспечение составили 197,1 тыс. рублей при плане 231,2  тыс. рублей, задолженность на 01.01.2019 года составляет 34,1 тыс. рублей за ноябрь, декабрь 2019 года.</t>
    </r>
  </si>
  <si>
    <t xml:space="preserve">      По состоянию на 01.01.2020 года  кредиторская задолженность сложилась в сумме 1422,3 (на 01.01.2019 г. — 1487,5 тыс. рублей). Просроченная задолженность — 1178,9 тыс. рублей (на 01.01.2019 г. — 1317,5  тыс. рублей).</t>
  </si>
  <si>
    <t xml:space="preserve">      Кредиторская  задолженность  в  разрезе  экономических  статей представлена в таблице:</t>
  </si>
  <si>
    <t>(в тыс рублей)</t>
  </si>
  <si>
    <t>наименование показателя</t>
  </si>
  <si>
    <t>2019 год</t>
  </si>
  <si>
    <t xml:space="preserve">2018 год </t>
  </si>
  <si>
    <t>динамика общей задолженности к 2018 году (увеличение +, уменьшение -)</t>
  </si>
  <si>
    <t>сумма всего</t>
  </si>
  <si>
    <t>в том числе просроченная</t>
  </si>
  <si>
    <t>Оплата труда</t>
  </si>
  <si>
    <t>Взносы по обязательному социальному страхованию</t>
  </si>
  <si>
    <t>Иные выплаты персоналу</t>
  </si>
  <si>
    <t>Услуги связи</t>
  </si>
  <si>
    <t>Транспортные услуги</t>
  </si>
  <si>
    <t>Коммунальные услуги (электроэнергия)</t>
  </si>
  <si>
    <t>Арендная плата за пользование имуществом</t>
  </si>
  <si>
    <t>Услуги по содержанию имущества</t>
  </si>
  <si>
    <t>Прочие услуги</t>
  </si>
  <si>
    <t>Доплата к пенсии муниципальным служащим</t>
  </si>
  <si>
    <t>Прочие расходы</t>
  </si>
  <si>
    <t>Увеличение стоимости материальных запасов</t>
  </si>
  <si>
    <t>Итого</t>
  </si>
  <si>
    <t xml:space="preserve">      По сравнению с 2018 годом сумма кредиторской задолженности уменьшилась на 65,2 тыс. рублей, сумма просроченной задолженности уменьшилась на 138,6 тыс. рублей.</t>
  </si>
  <si>
    <t>Структура расходов местного бюджета</t>
  </si>
  <si>
    <t xml:space="preserve">      Структура расходов бюджета Саралинского сельсовета за 2019 год характеризуются следующими данными:</t>
  </si>
  <si>
    <t>Бюджет
2018 года</t>
  </si>
  <si>
    <t>Бюджет 2019 г.</t>
  </si>
  <si>
    <t xml:space="preserve">Предусмотрено </t>
  </si>
  <si>
    <t xml:space="preserve">РАСХОДЫ, всего </t>
  </si>
  <si>
    <t>% к расходам всего</t>
  </si>
  <si>
    <t>% к 2018 году (бюджет)</t>
  </si>
  <si>
    <t xml:space="preserve">Общегосударственные вопросы </t>
  </si>
  <si>
    <t xml:space="preserve">Национальная оборона </t>
  </si>
  <si>
    <t xml:space="preserve">Национальная безопасность и правоохранительная деятельность </t>
  </si>
  <si>
    <t>Национальная экономика</t>
  </si>
  <si>
    <t xml:space="preserve">Жилищно-коммунальное хозяйство </t>
  </si>
  <si>
    <t xml:space="preserve">Культура, кинематография и средства массовой информации </t>
  </si>
  <si>
    <t>Здравоохранение, физическая культура и спорт</t>
  </si>
  <si>
    <t>-</t>
  </si>
  <si>
    <t xml:space="preserve">Социальная политика </t>
  </si>
  <si>
    <t>Обслуживание государственного внутреннего и муниципального долга</t>
  </si>
  <si>
    <t>Раздел 01 «Общегосударственные вопросы»</t>
  </si>
  <si>
    <r>
      <t xml:space="preserve">      Расходы по данному разделу составили </t>
    </r>
    <r>
      <rPr>
        <b/>
        <sz val="12"/>
        <rFont val="Times New Roman"/>
        <family val="1"/>
      </rPr>
      <t>4409,6</t>
    </r>
    <r>
      <rPr>
        <sz val="12"/>
        <rFont val="Times New Roman"/>
        <family val="1"/>
      </rPr>
      <t xml:space="preserve"> тыс. рублей, что составляет 87,3% от плановых показателей и 96,4% от расходов 2018 года (в 2018 году - 4575,8 тыс. рублей). Бюджетные средства были направлены на расходы по следующим подразделам:</t>
    </r>
  </si>
  <si>
    <r>
      <t xml:space="preserve">       - по подразделу 02 «Функционирование высшего должностного лица органа местного самоуправления» - </t>
    </r>
    <r>
      <rPr>
        <b/>
        <sz val="12"/>
        <rFont val="Times New Roman"/>
        <family val="1"/>
      </rPr>
      <t>686,2</t>
    </r>
    <r>
      <rPr>
        <sz val="12"/>
        <rFont val="Times New Roman"/>
        <family val="1"/>
      </rPr>
      <t xml:space="preserve"> тыс. рублей, что составляет 88,6% от плана и 87,8% от исполнения 2018 года (в 2018 году - 781,3 тыс. рублей). </t>
    </r>
  </si>
  <si>
    <r>
      <t xml:space="preserve">      - по подразделу 04 «Функционирование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администраций» - </t>
    </r>
    <r>
      <rPr>
        <b/>
        <sz val="12"/>
        <rFont val="Times New Roman"/>
        <family val="1"/>
      </rPr>
      <t>741,4</t>
    </r>
    <r>
      <rPr>
        <sz val="12"/>
        <rFont val="Times New Roman"/>
        <family val="1"/>
      </rPr>
      <t xml:space="preserve"> тыс. рублей, что составляет 82,8% от плана и 92,9% от исполнения 2018 года (в 2018 году - 797,9 тыс. рублей);</t>
    </r>
  </si>
  <si>
    <r>
      <t xml:space="preserve">      - по подразделу 07 «Обеспечение проведения выборов и референдумов» средства направлены на обеспечение и проведение выборов главы Саралинского сельсовета в размере </t>
    </r>
    <r>
      <rPr>
        <b/>
        <sz val="12"/>
        <rFont val="Times New Roman"/>
        <family val="1"/>
      </rPr>
      <t>48,0</t>
    </r>
    <r>
      <rPr>
        <sz val="12"/>
        <rFont val="Times New Roman"/>
        <family val="1"/>
      </rPr>
      <t xml:space="preserve"> тыс. рублей.</t>
    </r>
  </si>
  <si>
    <r>
      <t xml:space="preserve">       - по подразделу 13 «Другие общегосударственные вопросы»  - </t>
    </r>
    <r>
      <rPr>
        <b/>
        <sz val="12"/>
        <rFont val="Times New Roman"/>
        <family val="1"/>
      </rPr>
      <t>2934,0</t>
    </r>
    <r>
      <rPr>
        <sz val="12"/>
        <rFont val="Times New Roman"/>
        <family val="1"/>
      </rPr>
      <t xml:space="preserve"> тыс. рублей, что составляет 88,1%от плана и 97,9% от исполнения 2018 года (в 2018 году - 2996,6 тыс. рублей). По данному подразделу было предусмотрено финансирование муниципальной  программы  «Развитие муниципальной службы в муниципальном образовании Саралинский сельсовет на 2017 - 2019 годы» в размере 1,0 тыс. рублей на обучение муниципальных служащих, из-за отсутствия средств фактических расходов не произведено.</t>
    </r>
  </si>
  <si>
    <t>Раздел 02 «Национальная оборона»</t>
  </si>
  <si>
    <r>
      <t xml:space="preserve">      Расходы по разделу 02 «Национальная  оборона» на осуществление первичного воинского учета на территориях, где отсутствуют военные комиссариаты, профинансированы в полном объеме – </t>
    </r>
    <r>
      <rPr>
        <b/>
        <sz val="12"/>
        <rFont val="Times New Roman"/>
        <family val="1"/>
      </rPr>
      <t>115,1</t>
    </r>
    <r>
      <rPr>
        <sz val="12"/>
        <rFont val="Times New Roman"/>
        <family val="1"/>
      </rPr>
      <t xml:space="preserve"> тыс. рублей, в 2018 году расходы составили 116,7 тыс. рублей.</t>
    </r>
  </si>
  <si>
    <t>Раздел 03 «Национальная безопасность и
правоохранительная деятельность»</t>
  </si>
  <si>
    <r>
      <t xml:space="preserve">     Расходы по данному разделу составили </t>
    </r>
    <r>
      <rPr>
        <b/>
        <sz val="12"/>
        <rFont val="Times New Roman"/>
        <family val="1"/>
      </rPr>
      <t>51,4</t>
    </r>
    <r>
      <rPr>
        <sz val="12"/>
        <rFont val="Times New Roman"/>
        <family val="1"/>
      </rPr>
      <t xml:space="preserve"> тыс. рублей или 100% от плана и 63,3% от исполнения 2018 года (в 2018 году - 81,2 тыс. рублей). Бюджетные средства были направлены на расходы по следующим подразделам:</t>
    </r>
  </si>
  <si>
    <r>
      <t xml:space="preserve">      - по подразделу 09  «Защита населения и территории от чрезвычайных ситуаций природного и техногенного характера, гражданская оборона» - на  проведение мероприятий   по предупреждению и ликвидации последствий чрезвычайных ситуаций и стихийных бедствий (искусственное таяние льда на р Сабула для предотвращения подтопления села наледковыми водами) в сумме – </t>
    </r>
    <r>
      <rPr>
        <b/>
        <sz val="12"/>
        <rFont val="Times New Roman"/>
        <family val="1"/>
      </rPr>
      <t>22,9</t>
    </r>
    <r>
      <rPr>
        <sz val="12"/>
        <rFont val="Times New Roman"/>
        <family val="1"/>
      </rPr>
      <t xml:space="preserve"> тыс. рублей;</t>
    </r>
  </si>
  <si>
    <r>
      <t xml:space="preserve">     - по подразделу 10 «Обеспечение пожарной безопасности» - на реализацию функций, связанных с обеспечением пожарной безопасности на территории Саралинский сельсовет в сумме –  </t>
    </r>
    <r>
      <rPr>
        <b/>
        <sz val="12"/>
        <rFont val="Times New Roman"/>
        <family val="1"/>
      </rPr>
      <t>28,5</t>
    </r>
    <r>
      <rPr>
        <sz val="12"/>
        <rFont val="Times New Roman"/>
        <family val="1"/>
      </rPr>
      <t xml:space="preserve"> тыс. рублей . По данному подразделу запланированы расходы в рамках муниципальной программы «Пожарная безопасность и защита населения и территории муниципального образования Саралинский сельсовет от чрезвычайных ситуаций на 2019-2021 гг.», профинансированы в полном объеме. Проведены мероприятия по обновлению противопожарных минерализованных полос двукратно весной и осенью на сумму 23,5 тыс. рублей, закуплен ГСМ для пожарного автомобиля на сумму 5,0 тыс. рублей.</t>
    </r>
  </si>
  <si>
    <t>Раздел 04 «Национальная экономика»</t>
  </si>
  <si>
    <r>
      <t xml:space="preserve">           Расходы по данному разделу составили </t>
    </r>
    <r>
      <rPr>
        <b/>
        <sz val="12"/>
        <rFont val="Times New Roman"/>
        <family val="1"/>
      </rPr>
      <t>389,0</t>
    </r>
    <r>
      <rPr>
        <sz val="12"/>
        <rFont val="Times New Roman"/>
        <family val="1"/>
      </rPr>
      <t xml:space="preserve"> тыс. рублей или 64,5% от плана и 133,6% от исполнения 2018 года (в 2018 году — 291,1 тыс. рублей) </t>
    </r>
    <r>
      <rPr>
        <sz val="12"/>
        <color indexed="8"/>
        <rFont val="Times New Roman"/>
        <family val="1"/>
      </rPr>
      <t>Бюджетные средства были направлены на расходы по следующим подразделам:</t>
    </r>
  </si>
  <si>
    <r>
      <t xml:space="preserve">      - по подразделу 09 «Дорожное хозяйство (дорожные фонды)» заложено в бюджет 515,4 тыс. рублей, в том числе за счет акцизов по подакцизным товарам (продукции), производимым на территории Российской Федерации 279,0 тыс. рублей, остаток неиспользованного дорожного фонда прошлых лет — 236,4 тыс. рублей. Использовано в 2019 году </t>
    </r>
    <r>
      <rPr>
        <b/>
        <sz val="12"/>
        <rFont val="Times New Roman"/>
        <family val="1"/>
      </rPr>
      <t>305,3</t>
    </r>
    <r>
      <rPr>
        <sz val="12"/>
        <rFont val="Times New Roman"/>
        <family val="1"/>
      </rPr>
      <t xml:space="preserve"> тыс. рублей, в том числе на приобретение материалов для ямочного ремонта муниципальных автодорог — 28,1 тыс. рублей, текущий ремонт улично-дорожной сети с. Сарала (ул. Кудрявцева, Орсовская, Стрелка, Партизанская, Зеленая, Леспромхозная, Янгуловых) — 277,2 тыс. рублей. Остаток неиспользованного дорожного фонда на 01.01.2020 года составил 210,1 тыс. рублей. В 2019 году средства дорожного фонда в размере 172,1 тыс. рублей направлены на оплату исполнительных документов для восстановления осуществления операций по расходованию средств на лицевых счетах Администрации Саралинского сельсовета. Данное решение было принято с целью своевременного исполнения обязательств по оплате договора на выполнение землеустроительных работ по описанию границ населенного пункта с. Сарала и внесению соответствующих изменений в Единый государственный реестр недвижимости за счет средств субсидии из республиканского бюджета на выполнение работ по описанию границ населенных пунктов и внесению соответствующих изменений в Единый государственный реестр недвижимости. Средства дорожного фонда использованные на иные цели в размере 172,1 тыс. рублей восстановлены в 2020 году решением от 27.02.2020 года №5 «О внесении изменений и дополнений в решение Совета депутатов Саралинского сельсовета Орджоникидзевского района Республики Хакасия от 26.12.2019 г. № 32 «О бюджете муниципального образования Саралинский сельсовет Орджоникидзевского района Республики Хакасия на 2020 год и плановый период 2021 и 2022 годов».</t>
    </r>
  </si>
  <si>
    <r>
      <t xml:space="preserve">      - по подразделу 12 «Другие вопросы в области национальной экономики» заложено в бюджет 87,8 тыс. рублей,  в том числе на реализацию мероприятий в сфере решения вопросов градостроительной деятельности — 5,0 тыс. рублей, на выполнение землеустроительных работ по описанию границ населенного пункта с. Сарала и внесению соответствующих изменений в Единый государственный реестр недвижимости — 82,8 тыс. рублей. Фактическое исполнение составило </t>
    </r>
    <r>
      <rPr>
        <b/>
        <sz val="12"/>
        <rFont val="Times New Roman"/>
        <family val="1"/>
      </rPr>
      <t>83,7</t>
    </r>
    <r>
      <rPr>
        <sz val="12"/>
        <rFont val="Times New Roman"/>
        <family val="1"/>
      </rPr>
      <t xml:space="preserve"> тыс. рублей за выполненные землеустроительные работы по описанию границ населенного пункта с. Сарала и внесению соответствующих изменений в Единый государственный реестр недвижимости на условиях софинансирования расходов за счет средств субсидии из республиканского бюджета на выполнение работ по описанию границ населенных пунктов и внесению соответствующих изменений в Единый государственный реестр недвижимости — 82,8 тыс. рублей и средств местного бюджета — 0,9 тыс. рублей.</t>
    </r>
  </si>
  <si>
    <t>Раздел 05  «Жилищно-коммунальное хозяйство»</t>
  </si>
  <si>
    <r>
      <t xml:space="preserve">      Расходы по данному разделу составили </t>
    </r>
    <r>
      <rPr>
        <b/>
        <sz val="12"/>
        <rFont val="Times New Roman"/>
        <family val="1"/>
      </rPr>
      <t>246,0</t>
    </r>
    <r>
      <rPr>
        <sz val="12"/>
        <rFont val="Times New Roman"/>
        <family val="1"/>
      </rPr>
      <t xml:space="preserve"> тыс. рублей или 98,9% от плана и 37,7% от исполнения 2018 года (в 2018 году - 652,4 тыс. рублей). Бюджетные средства были направлены на расходы по следующим подразделам:</t>
    </r>
  </si>
  <si>
    <r>
      <t xml:space="preserve">     - по подразделу 01 «Жилищное хозяйство» - </t>
    </r>
    <r>
      <rPr>
        <b/>
        <sz val="12"/>
        <rFont val="Times New Roman"/>
        <family val="1"/>
      </rPr>
      <t>22,6</t>
    </r>
    <r>
      <rPr>
        <sz val="12"/>
        <rFont val="Times New Roman"/>
        <family val="1"/>
      </rPr>
      <t xml:space="preserve"> тыс. рублей на содержание муниципального жилищного фонда, что составляет 100% от плана;</t>
    </r>
  </si>
  <si>
    <r>
      <t xml:space="preserve">     - по подразделу 03 «Благоустройство» - </t>
    </r>
    <r>
      <rPr>
        <b/>
        <sz val="12"/>
        <rFont val="Times New Roman"/>
        <family val="1"/>
      </rPr>
      <t>223,4</t>
    </r>
    <r>
      <rPr>
        <sz val="12"/>
        <rFont val="Times New Roman"/>
        <family val="1"/>
      </rPr>
      <t xml:space="preserve"> тыс. рублей, что составляет 98,8% от плана, в том числе:</t>
    </r>
  </si>
  <si>
    <t xml:space="preserve">     - по уличному освещению исполнение составило в сумме 179,2 тыс рублей при плане 181,9 тыс. рублей (98,5%), что на 126,3 тыс. рублей больше 2018 года (в 2018 году — 52,9 тыс. рублей). Увеличение произошло в связи с тем,что в 2018 году в связи с недостаточностью финансирования было отключено уличное освещение без приборов учета потребления электроэнергии;</t>
  </si>
  <si>
    <t xml:space="preserve">      - на организацию и содержание мест захоронения направлено 1,3 тыс. рублей (100% от плана), что на 4,3 тыс. рублей меньше исполнения 2018 года (в 2018 году - 5,6 тыс. рублей). Средства направлены на уборку мусора с территории кладбища;</t>
  </si>
  <si>
    <t xml:space="preserve">       - на прочие мероприятия по благоустройству поселения направлено 42,9 тыс. рублей (100% от плана), что на 30,1 тыс. рублей больше 2018 года (в 2018 году — 12,8 тыс. рублей). Средства направлены на: оплату договоров ГПХ на убору мусора в сумме 4,4 тыс. рублей, на приобретение ГСМ для выкашивания травы 3,5 тыс. рублей, на противоклещевую обработку территории 35,0 тыс. рублей</t>
  </si>
  <si>
    <t>Раздел 08 «Культура, кинематография»</t>
  </si>
  <si>
    <r>
      <t xml:space="preserve">          Расходы по данному разделу составили </t>
    </r>
    <r>
      <rPr>
        <b/>
        <sz val="12"/>
        <rFont val="Times New Roman"/>
        <family val="1"/>
      </rPr>
      <t>1856,9</t>
    </r>
    <r>
      <rPr>
        <sz val="12"/>
        <rFont val="Times New Roman"/>
        <family val="1"/>
      </rPr>
      <t xml:space="preserve"> тыс. рублей или 82,4% от плана и 69,9% от исполнения 2018 года (в 2018 году – 2658,1 тыс. рублей).  </t>
    </r>
    <r>
      <rPr>
        <sz val="12"/>
        <color indexed="8"/>
        <rFont val="Times New Roman"/>
        <family val="1"/>
      </rPr>
      <t>Бюджетные средства были направлены на расходы по следующим подразделам:</t>
    </r>
  </si>
  <si>
    <r>
      <t xml:space="preserve">       - по подразделу 01 « Культура» запланировано финансирование учреждения культуры КУК «Саралинский СДК» в сумме 1193,0 тыс. рублей, исполнение составило </t>
    </r>
    <r>
      <rPr>
        <b/>
        <sz val="12"/>
        <rFont val="Times New Roman"/>
        <family val="1"/>
      </rPr>
      <t>923,0</t>
    </r>
    <r>
      <rPr>
        <sz val="12"/>
        <rFont val="Times New Roman"/>
        <family val="1"/>
      </rPr>
      <t xml:space="preserve"> тыс. рублей, что составляет 77,4% от плана и 57,6% исполнения 2018 года (в 2018 году - 1602,9 тыс. рублей). Уменьшение связано с тем, что в 2018 году были выделены дополнительные средства из республиканского бюджета Республики Хакасия на софинансирование расходных обязательств по повышению заработной платы отдельным категориям работников бюджетной сферы на 2018 год в сумме 190,0 тыс. рублей, на частичное погашение просроченной кредиторской задолженности, дотации из районного бюджета на поддержку мер по обеспечению сбалансированности бюджетов. Основной статьей расходов являются расходы на оплату труда и уплату взносов на обязательное социальное страхование — 636,2 тыс. рублей при плане 862,6 тыс. рублей. Остальные средства направлены на приобретение угля (75,0 тыс. рублей с учетом оплаты кредиторской задолженности), оплату электроэнергии (32,5 тыс. рублей), основных средств (66,5 тыс. рублей), материалов для обеспечение деятельности учреждения и проведение мероприятий (112,8 тыс. рублей).</t>
    </r>
  </si>
  <si>
    <r>
      <t xml:space="preserve">     - по подразделу 04 «Другие вопросы в области культуры, кинематографии и средств массовой информации» запланированы расходы в сумме 1059,9 тыс. рублей, исполнение составило </t>
    </r>
    <r>
      <rPr>
        <b/>
        <sz val="12"/>
        <rFont val="Times New Roman"/>
        <family val="1"/>
      </rPr>
      <t>933,9</t>
    </r>
    <r>
      <rPr>
        <sz val="12"/>
        <rFont val="Times New Roman"/>
        <family val="1"/>
      </rPr>
      <t xml:space="preserve"> тыс. рублей, что составляет 88,1% от плана и 88,5% от исполнения 2018 года (в 2018 году - 1055,1 тыс. рублей). По данному подразделу отражены расходы на содержание централизованной бухгалтерии.</t>
    </r>
  </si>
  <si>
    <t>Раздел 10 « Социальная политика»</t>
  </si>
  <si>
    <r>
      <t xml:space="preserve">     Расходы по данному разделу составили </t>
    </r>
    <r>
      <rPr>
        <b/>
        <sz val="12"/>
        <rFont val="Times New Roman"/>
        <family val="1"/>
      </rPr>
      <t>198,2</t>
    </r>
    <r>
      <rPr>
        <sz val="12"/>
        <rFont val="Times New Roman"/>
        <family val="1"/>
      </rPr>
      <t xml:space="preserve"> тыс. рублей или 81,7% от плана и 72,8% от исполнения 2018 года (в 2018 году — 272,1 тыс. рублей). </t>
    </r>
    <r>
      <rPr>
        <sz val="12"/>
        <color indexed="8"/>
        <rFont val="Times New Roman"/>
        <family val="1"/>
      </rPr>
      <t>Бюджетные средства были направлены на расходы по следующим подразделам:</t>
    </r>
    <r>
      <rPr>
        <sz val="12"/>
        <rFont val="Times New Roman"/>
        <family val="1"/>
      </rPr>
      <t xml:space="preserve">На реализацию мероприятий в области социальной политики профинансированы расходы на реализацию муниципальной программы  «Адресная социальная поддержка нетрудоспособного населения и семей с детьми на 2015 – 2019 годы» в сумме </t>
    </r>
    <r>
      <rPr>
        <b/>
        <sz val="12"/>
        <rFont val="Times New Roman"/>
        <family val="1"/>
      </rPr>
      <t>198,2</t>
    </r>
    <r>
      <rPr>
        <sz val="12"/>
        <rFont val="Times New Roman"/>
        <family val="1"/>
      </rPr>
      <t xml:space="preserve"> тысяч рублей, в том числе:</t>
    </r>
  </si>
  <si>
    <r>
      <t xml:space="preserve">    - по подразделу 01 «Пенсионное обеспечение» отражены расходы на выплату доплаты к пенсии муниципальных служащих в сумме </t>
    </r>
    <r>
      <rPr>
        <b/>
        <sz val="12"/>
        <rFont val="Times New Roman"/>
        <family val="1"/>
      </rPr>
      <t>188,5</t>
    </r>
    <r>
      <rPr>
        <sz val="12"/>
        <rFont val="Times New Roman"/>
        <family val="1"/>
      </rPr>
      <t xml:space="preserve"> тыс. рублей в рамках исполнения муниципальной программы  «Адресная социальная поддержка нетрудоспособного населения и семей с детьми на 2015 – 2019 годы». Данную доплату получают два человека.</t>
    </r>
  </si>
  <si>
    <r>
      <t xml:space="preserve">   - по подразделу 03 «Социальное обеспечение населения» на мероприятия по реализации муниципальной программы  «Адресная социальная поддержка нетрудоспособного населения и семей с детьми на 2015 – 2019 годы» средства не выделялись.   По данному подразделу были запланированы расходы за счет субвенций на 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 на 2019 год в сумме 20,0 тыс. рублей. Фактически поступило </t>
    </r>
    <r>
      <rPr>
        <b/>
        <sz val="12"/>
        <rFont val="Times New Roman"/>
        <family val="1"/>
      </rPr>
      <t>9,7</t>
    </r>
    <r>
      <rPr>
        <sz val="12"/>
        <rFont val="Times New Roman"/>
        <family val="1"/>
      </rPr>
      <t xml:space="preserve"> тыс. рублей в сумме фактически начисленной компенсации. </t>
    </r>
  </si>
  <si>
    <t>Раздел 13 «Обслуживание государственного и муниципального долга</t>
  </si>
  <si>
    <r>
      <t xml:space="preserve">           По данному разделу профинансированы расходы в сумме </t>
    </r>
    <r>
      <rPr>
        <b/>
        <sz val="12"/>
        <rFont val="Times New Roman"/>
        <family val="1"/>
      </rPr>
      <t>0,8</t>
    </r>
    <r>
      <rPr>
        <sz val="12"/>
        <rFont val="Times New Roman"/>
        <family val="1"/>
      </rPr>
      <t xml:space="preserve"> тыс. рублей на уплату процентов по муниципальному долгу.</t>
    </r>
  </si>
  <si>
    <t>Реализация муниципальных программ, предусмотренных к финансированию из местного бюджета</t>
  </si>
  <si>
    <r>
      <t xml:space="preserve">      На 2019 год за счет средств местного бюджета заложено финансирование 3 программ на сумму </t>
    </r>
    <r>
      <rPr>
        <b/>
        <sz val="12"/>
        <rFont val="Times New Roman"/>
        <family val="1"/>
      </rPr>
      <t>252,2</t>
    </r>
    <r>
      <rPr>
        <sz val="12"/>
        <rFont val="Times New Roman"/>
        <family val="1"/>
      </rPr>
      <t xml:space="preserve"> тыс. рублей, в том числе:</t>
    </r>
  </si>
  <si>
    <r>
      <t xml:space="preserve">    - Муниципальная  программа  «Развитие муниципальной службы в муниципальном образовании Саралинский сельсовет на 2017 - 2019 годы»  в сумме </t>
    </r>
    <r>
      <rPr>
        <b/>
        <sz val="12"/>
        <rFont val="Times New Roman"/>
        <family val="1"/>
      </rPr>
      <t>1,0</t>
    </r>
    <r>
      <rPr>
        <sz val="12"/>
        <rFont val="Times New Roman"/>
        <family val="1"/>
      </rPr>
      <t xml:space="preserve"> тыс. рублей;</t>
    </r>
  </si>
  <si>
    <t xml:space="preserve">       - 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2019-2021 гг.» в сумме 55,3 тыс. рублей;</t>
  </si>
  <si>
    <t xml:space="preserve">      - Муниципальная программа  «Адресная социальная поддержка нетрудоспособного населения и семей с детьми на 2015 – 2017 годы» в сумме 279,7 тыс. рублей.</t>
  </si>
  <si>
    <t xml:space="preserve">      -Муниципальная  программа «Энергосбережение и повышение энергоэффективности в муниципальном образовании Саралинский сельсовет на 2011-2015 годы и на перспективу до 2020 года» — 8,7 тыс. рублей;</t>
  </si>
  <si>
    <t xml:space="preserve">       Фактические расходы составили 325,8 тыс. рублей, в том числе:</t>
  </si>
  <si>
    <t xml:space="preserve">      - Муниципальная программа «По вопросам обеспечения пожарной безопасности на территории муниципального образования Саралинский сельсовет  на 2016-2018гг.» в сумме 55,3 тыс. рублей. В рамках данной программы погашена кредиторская задолженность за 2017 год за запасные части к пожарному автомобилю в размере 43,6 тыс. рублей и проведено обустройство и обновление минполосы на сумму 11,7 тыс. рублей.</t>
  </si>
  <si>
    <t xml:space="preserve">      -Муниципальная  программа «Энергосбережение и повышение энергоэффективности в муниципальном образовании Саралинский сельсовет на 2011-2015 годы и на перспективу до 2020 года» — 8,7 тыс. рублей</t>
  </si>
  <si>
    <t xml:space="preserve">      - Муниципальная программа  «Адресная социальная поддержка нетрудоспособного населения и семей с детьми на 2015 – 2019 годы» в сумме 261,8 на доплату к пенсии муниципальным служащим. Данную доплату получаю 2 человека.</t>
  </si>
  <si>
    <t xml:space="preserve">Главный бухгалтер </t>
  </si>
  <si>
    <t>Администрации Саралинский сельсовет</t>
  </si>
  <si>
    <t>Усенко Т.Ю</t>
  </si>
  <si>
    <t xml:space="preserve">Приложение 1                                                                  </t>
  </si>
  <si>
    <t xml:space="preserve">к решению Совета депутатов Саралинского сельсовета </t>
  </si>
  <si>
    <t xml:space="preserve">Орджоникидзевского района Республики Хакасия         </t>
  </si>
  <si>
    <t>От  15 мая 2020 г. №10</t>
  </si>
  <si>
    <t>Отчет о формировании источников внутреннего финансирования дефицита</t>
  </si>
  <si>
    <t>местного бюджета муниципального  образования Саралинский сельсовет за 2019 год</t>
  </si>
  <si>
    <t>(рублей)</t>
  </si>
  <si>
    <t>Код бюджетной  классификации</t>
  </si>
  <si>
    <t>Вид источника</t>
  </si>
  <si>
    <t xml:space="preserve">Сумма на 2019 год (рублей) </t>
  </si>
  <si>
    <t>Исполнено за 2019 год</t>
  </si>
  <si>
    <t>013 01 02 00 00 00 0000 000</t>
  </si>
  <si>
    <t>Кредиты кредитных организаций в валюте Российской Федерации</t>
  </si>
  <si>
    <t>013 01 02 00 00 00 0000 700</t>
  </si>
  <si>
    <t>Получение кредитов от кредитных организаций  в валюте Российской Федерации</t>
  </si>
  <si>
    <t>013 01 02 00 00 10 0000 710</t>
  </si>
  <si>
    <t>Получение кредитов от кредитных организаций бюджетами сельских поселений в валюте Российской Федерации</t>
  </si>
  <si>
    <t>013 01 02 00 00 00 0000 800</t>
  </si>
  <si>
    <t>Погашение кредитов, представленных кредитными организациями в валюте Российской Федерации</t>
  </si>
  <si>
    <t>013 01 02 00 00 10 0000 810</t>
  </si>
  <si>
    <t>Погашение бюджетами сельских поселений кредитов от кредитных организаций в валюте Российской Федерации</t>
  </si>
  <si>
    <t>013 01 03 00 00 00 0000 000</t>
  </si>
  <si>
    <t>Бюджетные кредиты от других бюджетов бюджетной системы Российской Федерации</t>
  </si>
  <si>
    <t>013 01 03 01 00 00 0000 000</t>
  </si>
  <si>
    <t>Бюджетные кредиты от других бюджетов бюджетной системы Российской Федерации в валюте Российской Федерации</t>
  </si>
  <si>
    <t>013 01 03 01 00 00 0000 700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</si>
  <si>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</si>
  <si>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013 01 03 01 00 10 0000 710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</si>
  <si>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</si>
  <si>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013 01 03 01 00 00 0000 800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</si>
  <si>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</si>
  <si>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013 01 03 01 00 10 0000 810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</si>
  <si>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</si>
  <si>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013 01 05 00 00 00 0000 000</t>
  </si>
  <si>
    <t>Изменение остатков средств на счетах по учету средств бюджета</t>
  </si>
  <si>
    <t>013 01 05 00 00 00 0000 500</t>
  </si>
  <si>
    <t>Увеличение остатков средств бюджетов</t>
  </si>
  <si>
    <t>013 01 05 02 00 00 0000 500</t>
  </si>
  <si>
    <t>Увеличение прочих остатков средств бюджетов</t>
  </si>
  <si>
    <t>013 01 05 02 01 00 0000 510</t>
  </si>
  <si>
    <t>Увеличение прочих остатков денежных средств бюджетов</t>
  </si>
  <si>
    <t>013 01 05 02 01 10 0000 510</t>
  </si>
  <si>
    <t>Увеличение прочих остатков денежных средств бюджетов сельских поселений</t>
  </si>
  <si>
    <t>013 01 05 00 00 00 0000 600</t>
  </si>
  <si>
    <t>Уменьшение остатков средств бюджетов</t>
  </si>
  <si>
    <t>013 01 05 02 00 00 0000 600</t>
  </si>
  <si>
    <t>Уменьшение прочих остатков средств бюджетов</t>
  </si>
  <si>
    <t>013 01 05 02 01 00 0000 610</t>
  </si>
  <si>
    <t>Уменьшение прочих остатков денежных средств бюджетов</t>
  </si>
  <si>
    <t>013 01 05 02 01 10 0000 610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</si>
  <si>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</si>
  <si>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</si>
  <si>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Глава Саралинского сельсовета</t>
  </si>
  <si>
    <t>А.И. Мельверт</t>
  </si>
  <si>
    <t xml:space="preserve">Приложение 2                                                     </t>
  </si>
  <si>
    <t>к решению Совета депутатов Саралинского сельсовета</t>
  </si>
  <si>
    <t xml:space="preserve">Орджоникидзевского района Республики Хакасия        </t>
  </si>
  <si>
    <t>Отчет по доходам местного бюджета</t>
  </si>
  <si>
    <t>муниципального  образования Саралинский сельсовет</t>
  </si>
  <si>
    <t>Код бюджетной классификации Российской Федерации</t>
  </si>
  <si>
    <t>Наименование доходов</t>
  </si>
  <si>
    <t>Сумма
На 2019 год (рублей)</t>
  </si>
  <si>
    <t>Исполнено
За 2019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</si>
  <si>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</si>
  <si>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</si>
  <si>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</si>
  <si>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</si>
  <si>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</si>
  <si>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</si>
  <si>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</si>
  <si>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и 228 Налогового кодекса Российской Федерации</t>
    </r>
  </si>
  <si>
    <t>1 01 02030 01 0000 110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</si>
  <si>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</si>
  <si>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</si>
  <si>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</si>
  <si>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</si>
  <si>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</si>
  <si>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</si>
  <si>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бюджеты,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</si>
  <si>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</si>
  <si>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</si>
  <si>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</si>
  <si>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</si>
  <si>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</si>
  <si>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</si>
  <si>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</si>
  <si>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</si>
  <si>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</si>
  <si>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</si>
  <si>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</si>
  <si>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</si>
  <si>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</si>
  <si>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</si>
  <si>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</si>
  <si>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</si>
  <si>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</si>
  <si>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</si>
  <si>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</si>
  <si>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</si>
  <si>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</si>
  <si>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</si>
  <si>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</si>
  <si>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</si>
  <si>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</si>
  <si>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</si>
  <si>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</si>
  <si>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</si>
  <si>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</si>
  <si>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</si>
  <si>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</si>
  <si>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</si>
  <si>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</si>
  <si>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</si>
  <si>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1 08 00000 00 0000 000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</si>
  <si>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</si>
  <si>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</si>
  <si>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</si>
  <si>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</si>
  <si>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</si>
  <si>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</si>
  <si>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</si>
  <si>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</si>
  <si>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</si>
  <si>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</si>
  <si>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</si>
  <si>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</si>
  <si>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</si>
  <si>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</si>
  <si>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</si>
  <si>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</si>
  <si>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</si>
  <si>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</si>
  <si>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</si>
  <si>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</si>
  <si>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</si>
  <si>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</si>
  <si>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</si>
  <si>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</si>
  <si>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</si>
  <si>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</si>
  <si>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</si>
  <si>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</si>
  <si>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</si>
  <si>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</si>
  <si>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</si>
  <si>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</si>
  <si>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</si>
  <si>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</si>
  <si>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</si>
  <si>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</si>
  <si>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</si>
  <si>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</si>
  <si>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</si>
  <si>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2 02 15001 10 0000 150</t>
  </si>
  <si>
    <t>Дотации бюджетам сельских поселений на выравнивание бюджетной обеспеченности</t>
  </si>
  <si>
    <t>2 02 15002 00 0000 150</t>
  </si>
  <si>
    <t>Дотации бюджетам на поддержку мер по обеспечению сбалансированности бюджетов</t>
  </si>
  <si>
    <t>2 02 15002 10 0000 150</t>
  </si>
  <si>
    <t>Дотации бюджетам сельских поселений на поддержку мер по обеспечению сбалансированности бюджетов</t>
  </si>
  <si>
    <t>2 02 30000 00 0000 150</t>
  </si>
  <si>
    <t>Субвенции бюджетам бюджетной системы Российской Федерации</t>
  </si>
  <si>
    <t>2 02 35118 00 0000 150</t>
  </si>
  <si>
    <t>Субвенции бюджетам на осуществление первичного воинского учёта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</si>
  <si>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</si>
  <si>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</si>
  <si>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2 02 35250 00 0000 150</t>
  </si>
  <si>
    <t>Субвенции бюджетам на оплату жилищно-коммунальных услуг отдельным категориям граждан</t>
  </si>
  <si>
    <t>2 02 35250 10 0000 150</t>
  </si>
  <si>
    <t>Субвенции бюджетам сельских поселений на оплату жилищно-коммунальных услуг отдельным категориям граждан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</si>
  <si>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</si>
  <si>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</si>
  <si>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</si>
  <si>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</si>
  <si>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</si>
  <si>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</si>
  <si>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2 02 49999 00 0000 151</t>
  </si>
  <si>
    <t>Прочие межбюджетные трансферты, передаваемые бюджетам</t>
  </si>
  <si>
    <t>2 02 49999 10 0000 151</t>
  </si>
  <si>
    <t>Прочие межбюджетные трансферты, передаваемые бюджетам сельских поселений</t>
  </si>
  <si>
    <t xml:space="preserve">ВСЕГО ДОХОДОВ </t>
  </si>
  <si>
    <t xml:space="preserve">Приложение 3                                                       </t>
  </si>
  <si>
    <t xml:space="preserve">Распределение бюджетных ассигнований по разделам, подразделам, целевым статьям и видам расходов </t>
  </si>
  <si>
    <t xml:space="preserve">классификации расходов местного бюджета муниципального  образования Саралинский сельсовет </t>
  </si>
  <si>
    <t>На 2019 год</t>
  </si>
  <si>
    <t xml:space="preserve"> Наименование показателя</t>
  </si>
  <si>
    <t>коды</t>
  </si>
  <si>
    <t>суммы расходов в рублях</t>
  </si>
  <si>
    <t>Раздела</t>
  </si>
  <si>
    <t>Подраздела</t>
  </si>
  <si>
    <t>целевой статьи</t>
  </si>
  <si>
    <t>вида расходов</t>
  </si>
  <si>
    <t xml:space="preserve"> На 2016 год</t>
  </si>
  <si>
    <t xml:space="preserve"> На 2019 год</t>
  </si>
  <si>
    <t xml:space="preserve"> За 2019 год</t>
  </si>
  <si>
    <t xml:space="preserve">Общегосударственные расходы </t>
  </si>
  <si>
    <t>Функционирование высшего должностного лица субъекта Российской Федерации и  муниципального образования</t>
  </si>
  <si>
    <t>Непрограммные расходы в сфере установленных функций органов местного самоуправления, муниципальных учреждений Саралинского сельсовета</t>
  </si>
  <si>
    <t>40 0 00 00000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</si>
  <si>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</t>
  </si>
  <si>
    <t>40 1 00 00000</t>
  </si>
  <si>
    <t>Глава муниципального образования Саралинский сельсовет</t>
  </si>
  <si>
    <t>40 1 00 02030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</si>
  <si>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</si>
  <si>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</si>
  <si>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</si>
  <si>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</si>
  <si>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</si>
  <si>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</si>
  <si>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40 1 00 02040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</si>
  <si>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</si>
  <si>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</si>
  <si>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</si>
  <si>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</si>
  <si>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</si>
  <si>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</si>
  <si>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Иные бюджетные ассигнования</t>
  </si>
  <si>
    <t>Исполнение судебных актов</t>
  </si>
  <si>
    <t>Исполнение судебных актов Российской Федерации
и мировых соглашений по возмещению причиненного вреда</t>
  </si>
  <si>
    <t>Уплата налогов, сборов и иных платежей</t>
  </si>
  <si>
    <t>Уплата налога на имущество организаций
и земельного налога</t>
  </si>
  <si>
    <t xml:space="preserve">Уплата прочих налогов, сборов  </t>
  </si>
  <si>
    <t>Уплата иных платежей</t>
  </si>
  <si>
    <t>Обеспечение проведения выборов и референдумов</t>
  </si>
  <si>
    <t>Проведение выборов главы муниципального образования</t>
  </si>
  <si>
    <t>40 1 00 20030</t>
  </si>
  <si>
    <t xml:space="preserve">  Иные бюджетные ассигнования</t>
  </si>
  <si>
    <t xml:space="preserve">  Специальные расходы</t>
  </si>
  <si>
    <t xml:space="preserve">Другие общегосударственные вопросы </t>
  </si>
  <si>
    <t xml:space="preserve">Муниципальная  программа  «Развитие муниципальной службы в муниципальном образовании Саралинский сельсовет на 2017 - 2019 годы» </t>
  </si>
  <si>
    <t>12 1 01 05000</t>
  </si>
  <si>
    <t>Обеспечение деятельности подведомственных учреждений (технический персонал)</t>
  </si>
  <si>
    <t>40 1 00 02050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</si>
  <si>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</si>
  <si>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</si>
  <si>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</si>
  <si>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</si>
  <si>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40 1 00 51180</t>
  </si>
  <si>
    <t xml:space="preserve">Защита населения и территории от  чрезвычайных ситуаций природного и техногенного характера, гражданская оборона 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</si>
  <si>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</si>
  <si>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40 1 00 02180</t>
  </si>
  <si>
    <t>Обеспечение пожарной безопасности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</si>
  <si>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2019-2021 гг.»</t>
  </si>
  <si>
    <t>16 0 01 10000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</si>
  <si>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</si>
  <si>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40 1 00 02470</t>
  </si>
  <si>
    <t>Дорожное хозяйство (дорожные  фонды)</t>
  </si>
  <si>
    <t>Обеспечение деятельности органов местного самоуправления, муниципальных учреждений муниципального образования Саралинский сельсовет</t>
  </si>
  <si>
    <t>Мероприятия, направленные на паспортизацию, ремонт и содержание автомобильных дорог общего пользования местного значения</t>
  </si>
  <si>
    <t>40 1 00 20140</t>
  </si>
  <si>
    <t>Другие вопросы в области национальной экономики</t>
  </si>
  <si>
    <t>Реализация мероприятий в сфере решения вопросов градостроительной деятельности</t>
  </si>
  <si>
    <t>40 1 00 09050</t>
  </si>
  <si>
    <t>Проведение работ по описанию границ населенных пунктов и внесению соответствующих сведений в Единый государственный реестр недвижимости</t>
  </si>
  <si>
    <t>40 1 00 71490</t>
  </si>
  <si>
    <t>Закупка товаров, работ и услуг для обеспечения государственных (муниципальных) нужд</t>
  </si>
  <si>
    <t>Жилищно-коммунальное хозяйство</t>
  </si>
  <si>
    <t>Жилищное хозяйство</t>
  </si>
  <si>
    <t>Мероприятия в области жилищно-коммунального хозяйства</t>
  </si>
  <si>
    <t>40 2 00 00000</t>
  </si>
  <si>
    <t>40 2 00 10000</t>
  </si>
  <si>
    <t>Содержание муниципального жилищного фонда</t>
  </si>
  <si>
    <t>40 2 00 11000</t>
  </si>
  <si>
    <t>Благоустройство</t>
  </si>
  <si>
    <t>Уличное освещение</t>
  </si>
  <si>
    <t>40 2 00 41000</t>
  </si>
  <si>
    <t>Строительство и содержание дорог и инженерных сооружений на них в границах городских округов и поселений в рамках благоустройства</t>
  </si>
  <si>
    <t>40 2 00 42000</t>
  </si>
  <si>
    <t>Организация и содержание мест захоронений</t>
  </si>
  <si>
    <t>40 2 00 44000</t>
  </si>
  <si>
    <t>Прочие мероприятия по благоустройству городских округов и поселений</t>
  </si>
  <si>
    <t>40 2 00 45000</t>
  </si>
  <si>
    <t xml:space="preserve">Культура и кинематография   </t>
  </si>
  <si>
    <t>Культура</t>
  </si>
  <si>
    <t xml:space="preserve">Непрограммные расходы в сфере установленных функций органов местного самоуправления, муниципальных учреждений Саралинского сельсовета                                 </t>
  </si>
  <si>
    <t>Обеспечение деятельности подведомственных учреждений (Сельский дом культуры)</t>
  </si>
  <si>
    <t>40 1 00 44000</t>
  </si>
  <si>
    <t>Расходы на выплаты персоналу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</si>
  <si>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</si>
  <si>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</si>
  <si>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Уплата прочих налогов, сборов </t>
  </si>
  <si>
    <t>Частичная компенсация расходов по оплате труда работникам бюджетной сферы</t>
  </si>
  <si>
    <t>40 1 00 79120</t>
  </si>
  <si>
    <t>Другие вопросы в области культуры, кинематографии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</si>
  <si>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пункты)(централизованная бухгалтерия)</t>
  </si>
  <si>
    <t>40 1 00 45200</t>
  </si>
  <si>
    <t>Пенсионное обеспечение</t>
  </si>
  <si>
    <t xml:space="preserve">Муниципальная программа  «Адресная социальная поддержка нетрудоспособного населения и семей с детьми на 2015 – 2017 годы» </t>
  </si>
  <si>
    <t>11 0 00 00000</t>
  </si>
  <si>
    <t>Обеспечение мер социальной поддержки отдельным категориям граждан</t>
  </si>
  <si>
    <t>11 0 01 00000</t>
  </si>
  <si>
    <t>Развитие мероприятий социальной поддержки отдельной категории граждан</t>
  </si>
  <si>
    <t>11 0 01 03000</t>
  </si>
  <si>
    <t>Доплаты к пенсиям муниципальных служащих муниципального образования Саралинский сельсовет</t>
  </si>
  <si>
    <t>11 0 01 03200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</si>
  <si>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</si>
  <si>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</si>
  <si>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</si>
  <si>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</si>
  <si>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</si>
  <si>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40 1 00 70270</t>
  </si>
  <si>
    <t>Иные выплаты персоналу учреждений, за исключением фонда оплаты труда</t>
  </si>
  <si>
    <t>Обслуживание государственного и   муниципального долга</t>
  </si>
  <si>
    <t>13</t>
  </si>
  <si>
    <t>Обслуживание государственного внутреннего и   муниципального долга</t>
  </si>
  <si>
    <t>01</t>
  </si>
  <si>
    <t>Процентные платежи по муниципальному долгу</t>
  </si>
  <si>
    <t>40 1 00 06500</t>
  </si>
  <si>
    <t>Обслуживание муниципального долга</t>
  </si>
  <si>
    <t>730</t>
  </si>
  <si>
    <t>Всего</t>
  </si>
  <si>
    <t>Мельверт А.И.</t>
  </si>
  <si>
    <t xml:space="preserve">Приложение 4                    </t>
  </si>
  <si>
    <t>Ведомственная структура расходов</t>
  </si>
  <si>
    <t>местного бюджета муниципального  образования Саралинский сельсовет на 2019 год</t>
  </si>
  <si>
    <t>Главы</t>
  </si>
  <si>
    <t>Администрация Саралинского сельсовета Орджоникидзевского района Республики Хакасия</t>
  </si>
  <si>
    <t xml:space="preserve">Приложение 5                                        </t>
  </si>
  <si>
    <t>Перечень</t>
  </si>
  <si>
    <t>муниципальных программ, предусмотренных к финансированию из местного</t>
  </si>
  <si>
    <t>бюджета  муниципального  образования Саралинский сельсовет на 2019 год</t>
  </si>
  <si>
    <t>целевая статья</t>
  </si>
  <si>
    <t>раздел</t>
  </si>
  <si>
    <t>подраздел</t>
  </si>
  <si>
    <t>глава</t>
  </si>
  <si>
    <t>Прочая закупка товаров, работ и услуг для обеспечения государственных (муниципальных) нужд</t>
  </si>
  <si>
    <r>
      <t xml:space="preserve">Муниципальная программа </t>
    </r>
    <r>
      <rPr>
        <sz val="12"/>
        <color indexed="8"/>
        <rFont val="Times New Roman"/>
        <family val="1"/>
      </rPr>
      <t>«Пожарная безопасность и защита населения и территории муниципального образования Саралинский сельсовет от чрезвычайных ситуаций на 2019-2021 гг.»</t>
    </r>
  </si>
  <si>
    <t>11 0 00 03000</t>
  </si>
  <si>
    <t>Социальная политика</t>
  </si>
  <si>
    <t>Адресная социальная поддержка граждан, находящихся в трудной жизненной ситуации</t>
  </si>
  <si>
    <t>11 0 01 03100</t>
  </si>
  <si>
    <t>Пособия, компенсации, меры социальной поддержки по публичным нормативным обязательствам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</si>
</sst>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\ [$руб.-419];[Red]\-#,##0.00\ [$руб.-419]"/>
    <numFmt numFmtId="166" formatCode="00"/>
    <numFmt numFmtId="167" formatCode="000"/>
  </numFmts>
  <fonts count="52">
    <font>
      <sz val="10"/>
      <name val="Arial"/>
      <family val="2"/>
    </font>
    <font>
      <sz val="8"/>
      <name val="Arial Cyr"/>
      <family val="2"/>
    </font>
    <font>
      <sz val="8"/>
      <color indexed="8"/>
      <name val="Arial Cyr"/>
      <family val="2"/>
    </font>
    <font>
      <b/>
      <sz val="11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1"/>
    </font>
    <font>
      <sz val="9"/>
      <name val="Arial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1">
      <alignment horizontal="center" vertical="top" wrapText="1"/>
      <protection/>
    </xf>
    <xf numFmtId="0" fontId="2" fillId="0" borderId="2">
      <alignment horizontal="left" wrapText="1" indent="1"/>
      <protection/>
    </xf>
    <xf numFmtId="0" fontId="1" fillId="0" borderId="1">
      <alignment horizontal="center" vertical="top" wrapText="1"/>
      <protection/>
    </xf>
    <xf numFmtId="0" fontId="3" fillId="0" borderId="3">
      <alignment horizontal="center"/>
      <protection/>
    </xf>
    <xf numFmtId="0" fontId="1" fillId="0" borderId="4">
      <alignment horizontal="left" wrapText="1"/>
      <protection/>
    </xf>
    <xf numFmtId="0" fontId="4" fillId="0" borderId="5">
      <alignment/>
      <protection/>
    </xf>
    <xf numFmtId="4" fontId="2" fillId="0" borderId="6">
      <alignment horizontal="right" wrapText="1"/>
      <protection/>
    </xf>
    <xf numFmtId="0" fontId="4" fillId="0" borderId="7">
      <alignment/>
      <protection/>
    </xf>
    <xf numFmtId="4" fontId="1" fillId="0" borderId="2">
      <alignment horizontal="right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8" applyNumberFormat="0" applyAlignment="0" applyProtection="0"/>
    <xf numFmtId="0" fontId="38" fillId="27" borderId="9" applyNumberFormat="0" applyAlignment="0" applyProtection="0"/>
    <xf numFmtId="0" fontId="39" fillId="27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28" borderId="14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5" applyNumberFormat="0" applyFont="0" applyAlignment="0" applyProtection="0"/>
    <xf numFmtId="9" fontId="0" fillId="0" borderId="0" applyFill="0" applyBorder="0" applyAlignment="0" applyProtection="0"/>
    <xf numFmtId="0" fontId="49" fillId="0" borderId="16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left" wrapText="1"/>
    </xf>
    <xf numFmtId="49" fontId="5" fillId="0" borderId="17" xfId="0" applyNumberFormat="1" applyFont="1" applyBorder="1" applyAlignment="1">
      <alignment horizontal="left" wrapText="1"/>
    </xf>
    <xf numFmtId="0" fontId="5" fillId="0" borderId="0" xfId="0" applyFont="1" applyAlignment="1">
      <alignment horizontal="justify"/>
    </xf>
    <xf numFmtId="0" fontId="5" fillId="0" borderId="17" xfId="0" applyFont="1" applyBorder="1" applyAlignment="1">
      <alignment horizontal="center" wrapText="1"/>
    </xf>
    <xf numFmtId="164" fontId="5" fillId="0" borderId="17" xfId="0" applyNumberFormat="1" applyFont="1" applyBorder="1" applyAlignment="1">
      <alignment/>
    </xf>
    <xf numFmtId="0" fontId="7" fillId="0" borderId="1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7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4" fontId="5" fillId="0" borderId="17" xfId="0" applyNumberFormat="1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11" fillId="0" borderId="0" xfId="0" applyFont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0" xfId="36" applyNumberFormat="1" applyFont="1" applyBorder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18" xfId="35" applyNumberFormat="1" applyFont="1" applyBorder="1" applyProtection="1">
      <alignment horizontal="center" vertical="top" wrapText="1"/>
      <protection/>
    </xf>
    <xf numFmtId="0" fontId="5" fillId="0" borderId="17" xfId="0" applyFont="1" applyFill="1" applyBorder="1" applyAlignment="1">
      <alignment horizontal="left" vertical="top" wrapText="1"/>
    </xf>
    <xf numFmtId="166" fontId="5" fillId="0" borderId="17" xfId="37" applyNumberFormat="1" applyFont="1" applyFill="1" applyBorder="1" applyProtection="1">
      <alignment horizontal="left" wrapText="1"/>
      <protection/>
    </xf>
    <xf numFmtId="0" fontId="5" fillId="0" borderId="17" xfId="37" applyNumberFormat="1" applyFont="1" applyFill="1" applyBorder="1" applyProtection="1">
      <alignment horizontal="left" wrapText="1"/>
      <protection/>
    </xf>
    <xf numFmtId="4" fontId="5" fillId="0" borderId="17" xfId="41" applyNumberFormat="1" applyFont="1" applyFill="1" applyBorder="1" applyProtection="1">
      <alignment horizontal="right" wrapText="1"/>
      <protection/>
    </xf>
    <xf numFmtId="0" fontId="17" fillId="0" borderId="0" xfId="0" applyFont="1" applyFill="1" applyAlignment="1" applyProtection="1">
      <alignment/>
      <protection locked="0"/>
    </xf>
    <xf numFmtId="166" fontId="5" fillId="0" borderId="17" xfId="37" applyNumberFormat="1" applyFont="1" applyFill="1" applyBorder="1" applyProtection="1">
      <alignment horizontal="left" wrapText="1"/>
      <protection/>
    </xf>
    <xf numFmtId="0" fontId="5" fillId="0" borderId="17" xfId="37" applyNumberFormat="1" applyFont="1" applyFill="1" applyBorder="1" applyProtection="1">
      <alignment horizontal="left" wrapText="1"/>
      <protection/>
    </xf>
    <xf numFmtId="4" fontId="5" fillId="0" borderId="17" xfId="41" applyNumberFormat="1" applyFont="1" applyFill="1" applyBorder="1" applyAlignment="1" applyProtection="1">
      <alignment horizontal="right" wrapText="1"/>
      <protection/>
    </xf>
    <xf numFmtId="0" fontId="5" fillId="0" borderId="17" xfId="37" applyNumberFormat="1" applyFont="1" applyFill="1" applyBorder="1" applyAlignment="1" applyProtection="1">
      <alignment horizontal="left" wrapText="1"/>
      <protection/>
    </xf>
    <xf numFmtId="0" fontId="5" fillId="0" borderId="17" xfId="0" applyFont="1" applyFill="1" applyBorder="1" applyAlignment="1">
      <alignment horizontal="left" vertical="top" wrapText="1"/>
    </xf>
    <xf numFmtId="4" fontId="5" fillId="0" borderId="17" xfId="41" applyNumberFormat="1" applyFont="1" applyFill="1" applyBorder="1" applyProtection="1">
      <alignment horizontal="right" wrapText="1"/>
      <protection/>
    </xf>
    <xf numFmtId="0" fontId="10" fillId="0" borderId="17" xfId="0" applyFont="1" applyFill="1" applyBorder="1" applyAlignment="1">
      <alignment horizontal="left" vertical="top" wrapText="1"/>
    </xf>
    <xf numFmtId="4" fontId="5" fillId="0" borderId="17" xfId="41" applyNumberFormat="1" applyFont="1" applyFill="1" applyBorder="1" applyAlignment="1" applyProtection="1">
      <alignment horizontal="right" wrapText="1"/>
      <protection/>
    </xf>
    <xf numFmtId="0" fontId="5" fillId="0" borderId="17" xfId="0" applyFont="1" applyFill="1" applyBorder="1" applyAlignment="1">
      <alignment vertical="top" wrapText="1"/>
    </xf>
    <xf numFmtId="49" fontId="5" fillId="0" borderId="17" xfId="0" applyNumberFormat="1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right" wrapText="1"/>
    </xf>
    <xf numFmtId="0" fontId="5" fillId="0" borderId="17" xfId="37" applyNumberFormat="1" applyFont="1" applyFill="1" applyBorder="1" applyAlignment="1" applyProtection="1">
      <alignment horizontal="center" wrapText="1"/>
      <protection/>
    </xf>
    <xf numFmtId="49" fontId="5" fillId="0" borderId="17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 applyProtection="1">
      <alignment/>
      <protection locked="0"/>
    </xf>
    <xf numFmtId="4" fontId="5" fillId="0" borderId="17" xfId="40" applyNumberFormat="1" applyFont="1" applyFill="1" applyBorder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4" fontId="5" fillId="0" borderId="0" xfId="41" applyNumberFormat="1" applyFont="1" applyFill="1" applyBorder="1" applyProtection="1">
      <alignment horizontal="right" wrapText="1"/>
      <protection/>
    </xf>
    <xf numFmtId="0" fontId="7" fillId="0" borderId="0" xfId="0" applyFont="1" applyFill="1" applyAlignment="1" applyProtection="1">
      <alignment/>
      <protection locked="0"/>
    </xf>
    <xf numFmtId="0" fontId="5" fillId="0" borderId="17" xfId="33" applyNumberFormat="1" applyFont="1" applyFill="1" applyBorder="1" applyAlignment="1" applyProtection="1">
      <alignment horizontal="center" vertical="top" wrapText="1"/>
      <protection/>
    </xf>
    <xf numFmtId="0" fontId="5" fillId="0" borderId="17" xfId="33" applyNumberFormat="1" applyFont="1" applyFill="1" applyBorder="1" applyAlignment="1" applyProtection="1">
      <alignment horizontal="left" vertical="top" wrapText="1"/>
      <protection/>
    </xf>
    <xf numFmtId="167" fontId="5" fillId="0" borderId="17" xfId="33" applyNumberFormat="1" applyFont="1" applyFill="1" applyBorder="1" applyAlignment="1" applyProtection="1">
      <alignment horizontal="center" wrapText="1"/>
      <protection/>
    </xf>
    <xf numFmtId="4" fontId="5" fillId="0" borderId="17" xfId="35" applyNumberFormat="1" applyFont="1" applyFill="1" applyBorder="1" applyAlignment="1" applyProtection="1">
      <alignment horizontal="right" wrapText="1"/>
      <protection/>
    </xf>
    <xf numFmtId="167" fontId="5" fillId="0" borderId="17" xfId="0" applyNumberFormat="1" applyFont="1" applyFill="1" applyBorder="1" applyAlignment="1">
      <alignment horizontal="center" wrapText="1"/>
    </xf>
    <xf numFmtId="167" fontId="5" fillId="0" borderId="17" xfId="37" applyNumberFormat="1" applyFont="1" applyFill="1" applyBorder="1" applyAlignment="1" applyProtection="1">
      <alignment horizontal="center" wrapText="1"/>
      <protection/>
    </xf>
    <xf numFmtId="167" fontId="5" fillId="0" borderId="0" xfId="37" applyNumberFormat="1" applyFont="1" applyFill="1" applyBorder="1" applyAlignment="1" applyProtection="1">
      <alignment horizontal="center" wrapText="1"/>
      <protection/>
    </xf>
    <xf numFmtId="0" fontId="5" fillId="0" borderId="17" xfId="36" applyNumberFormat="1" applyFont="1" applyBorder="1" applyAlignment="1" applyProtection="1">
      <alignment horizontal="center" vertical="center" wrapText="1"/>
      <protection/>
    </xf>
    <xf numFmtId="0" fontId="5" fillId="0" borderId="17" xfId="33" applyNumberFormat="1" applyFont="1" applyFill="1" applyBorder="1" applyAlignment="1" applyProtection="1">
      <alignment horizontal="left" wrapText="1"/>
      <protection/>
    </xf>
    <xf numFmtId="0" fontId="5" fillId="0" borderId="17" xfId="33" applyNumberFormat="1" applyFont="1" applyFill="1" applyBorder="1" applyAlignment="1" applyProtection="1">
      <alignment horizontal="center" vertical="center" wrapText="1"/>
      <protection/>
    </xf>
    <xf numFmtId="4" fontId="5" fillId="0" borderId="17" xfId="36" applyNumberFormat="1" applyFont="1" applyFill="1" applyBorder="1" applyAlignment="1" applyProtection="1">
      <alignment horizontal="right" wrapText="1"/>
      <protection/>
    </xf>
    <xf numFmtId="166" fontId="5" fillId="0" borderId="17" xfId="37" applyNumberFormat="1" applyFont="1" applyFill="1" applyBorder="1" applyAlignment="1" applyProtection="1">
      <alignment horizontal="left" wrapText="1"/>
      <protection/>
    </xf>
    <xf numFmtId="167" fontId="10" fillId="0" borderId="17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justify" vertical="top" wrapText="1"/>
    </xf>
    <xf numFmtId="0" fontId="5" fillId="0" borderId="17" xfId="38" applyNumberFormat="1" applyFont="1" applyFill="1" applyBorder="1" applyAlignment="1" applyProtection="1">
      <alignment horizontal="center"/>
      <protection/>
    </xf>
    <xf numFmtId="4" fontId="11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164" fontId="5" fillId="0" borderId="17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justify"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17" xfId="0" applyFont="1" applyBorder="1" applyAlignment="1">
      <alignment/>
    </xf>
    <xf numFmtId="0" fontId="7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165" fontId="5" fillId="0" borderId="17" xfId="0" applyNumberFormat="1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justify" wrapText="1"/>
    </xf>
    <xf numFmtId="0" fontId="5" fillId="0" borderId="17" xfId="0" applyFont="1" applyFill="1" applyBorder="1" applyAlignment="1">
      <alignment horizontal="left" wrapText="1"/>
    </xf>
    <xf numFmtId="0" fontId="16" fillId="0" borderId="0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5" fillId="0" borderId="17" xfId="33" applyNumberFormat="1" applyFont="1" applyBorder="1" applyAlignment="1" applyProtection="1">
      <alignment horizontal="center" vertical="top" wrapText="1"/>
      <protection/>
    </xf>
    <xf numFmtId="0" fontId="5" fillId="0" borderId="17" xfId="36" applyNumberFormat="1" applyFont="1" applyBorder="1" applyAlignment="1" applyProtection="1">
      <alignment horizontal="center"/>
      <protection/>
    </xf>
    <xf numFmtId="0" fontId="5" fillId="0" borderId="17" xfId="36" applyNumberFormat="1" applyFont="1" applyBorder="1" applyAlignment="1" applyProtection="1">
      <alignment horizontal="center" wrapText="1"/>
      <protection/>
    </xf>
    <xf numFmtId="0" fontId="5" fillId="0" borderId="19" xfId="36" applyNumberFormat="1" applyFont="1" applyBorder="1" applyAlignment="1" applyProtection="1">
      <alignment horizontal="center" wrapText="1"/>
      <protection/>
    </xf>
    <xf numFmtId="0" fontId="5" fillId="0" borderId="17" xfId="35" applyNumberFormat="1" applyFont="1" applyBorder="1" applyProtection="1">
      <alignment horizontal="center" vertical="top" wrapText="1"/>
      <protection/>
    </xf>
    <xf numFmtId="0" fontId="5" fillId="0" borderId="18" xfId="35" applyNumberFormat="1" applyFont="1" applyBorder="1" applyProtection="1">
      <alignment horizontal="center" vertical="top" wrapText="1"/>
      <protection/>
    </xf>
    <xf numFmtId="0" fontId="12" fillId="0" borderId="0" xfId="0" applyFont="1" applyBorder="1" applyAlignment="1">
      <alignment horizontal="left"/>
    </xf>
    <xf numFmtId="0" fontId="5" fillId="0" borderId="17" xfId="33" applyNumberFormat="1" applyFont="1" applyFill="1" applyBorder="1" applyAlignment="1" applyProtection="1">
      <alignment horizontal="center" vertical="top" wrapText="1"/>
      <protection/>
    </xf>
    <xf numFmtId="0" fontId="5" fillId="0" borderId="17" xfId="36" applyNumberFormat="1" applyFont="1" applyFill="1" applyBorder="1" applyAlignment="1" applyProtection="1">
      <alignment horizontal="center" wrapText="1"/>
      <protection/>
    </xf>
    <xf numFmtId="0" fontId="5" fillId="0" borderId="17" xfId="35" applyNumberFormat="1" applyFont="1" applyFill="1" applyBorder="1" applyProtection="1">
      <alignment horizontal="center" vertical="top" wrapText="1"/>
      <protection/>
    </xf>
    <xf numFmtId="0" fontId="5" fillId="0" borderId="17" xfId="33" applyNumberFormat="1" applyFont="1" applyBorder="1" applyAlignment="1" applyProtection="1">
      <alignment horizontal="center" vertical="center" wrapText="1"/>
      <protection/>
    </xf>
    <xf numFmtId="0" fontId="5" fillId="0" borderId="17" xfId="36" applyNumberFormat="1" applyFont="1" applyBorder="1" applyAlignment="1" applyProtection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30" xfId="34"/>
    <cellStyle name="xl38" xfId="35"/>
    <cellStyle name="xl69" xfId="36"/>
    <cellStyle name="xl77" xfId="37"/>
    <cellStyle name="xl80" xfId="38"/>
    <cellStyle name="xl83" xfId="39"/>
    <cellStyle name="xl86" xfId="40"/>
    <cellStyle name="xl97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7"/>
  <sheetViews>
    <sheetView view="pageBreakPreview" zoomScale="90" zoomScaleNormal="78" zoomScaleSheetLayoutView="90" zoomScalePageLayoutView="0" workbookViewId="0" topLeftCell="A1">
      <selection activeCell="M180" sqref="M180"/>
    </sheetView>
  </sheetViews>
  <sheetFormatPr defaultColWidth="11.57421875" defaultRowHeight="12.75"/>
  <cols>
    <col min="1" max="1" width="6.00390625" style="1" customWidth="1"/>
    <col min="2" max="4" width="14.421875" style="1" customWidth="1"/>
    <col min="5" max="5" width="15.57421875" style="1" customWidth="1"/>
    <col min="6" max="6" width="14.421875" style="1" customWidth="1"/>
    <col min="7" max="7" width="16.7109375" style="1" customWidth="1"/>
    <col min="8" max="16384" width="11.57421875" style="1" customWidth="1"/>
  </cols>
  <sheetData>
    <row r="1" spans="1:7" ht="18" customHeight="1">
      <c r="A1" s="82" t="s">
        <v>0</v>
      </c>
      <c r="B1" s="82"/>
      <c r="C1" s="82"/>
      <c r="D1" s="82"/>
      <c r="E1" s="82"/>
      <c r="F1" s="82"/>
      <c r="G1" s="82"/>
    </row>
    <row r="2" spans="1:7" ht="18" customHeight="1">
      <c r="A2" s="82" t="s">
        <v>1</v>
      </c>
      <c r="B2" s="82"/>
      <c r="C2" s="82"/>
      <c r="D2" s="82"/>
      <c r="E2" s="82"/>
      <c r="F2" s="82"/>
      <c r="G2" s="82"/>
    </row>
    <row r="3" spans="1:7" ht="18" customHeight="1">
      <c r="A3" s="82" t="s">
        <v>2</v>
      </c>
      <c r="B3" s="82"/>
      <c r="C3" s="82"/>
      <c r="D3" s="82"/>
      <c r="E3" s="82"/>
      <c r="F3" s="82"/>
      <c r="G3" s="82"/>
    </row>
    <row r="4" spans="1:7" ht="18" customHeight="1">
      <c r="A4" s="82" t="s">
        <v>3</v>
      </c>
      <c r="B4" s="82"/>
      <c r="C4" s="82"/>
      <c r="D4" s="82"/>
      <c r="E4" s="82"/>
      <c r="F4" s="82"/>
      <c r="G4" s="82"/>
    </row>
    <row r="5" spans="2:7" ht="18" customHeight="1">
      <c r="B5" s="83"/>
      <c r="C5" s="83"/>
      <c r="D5" s="83"/>
      <c r="E5" s="83"/>
      <c r="F5" s="83"/>
      <c r="G5" s="83"/>
    </row>
    <row r="6" spans="1:7" ht="89.25" customHeight="1">
      <c r="A6" s="84" t="s">
        <v>4</v>
      </c>
      <c r="B6" s="84"/>
      <c r="C6" s="84"/>
      <c r="D6" s="84"/>
      <c r="E6" s="84"/>
      <c r="F6" s="84"/>
      <c r="G6" s="84"/>
    </row>
    <row r="7" spans="1:7" ht="75.75" customHeight="1">
      <c r="A7" s="85" t="s">
        <v>5</v>
      </c>
      <c r="B7" s="85"/>
      <c r="C7" s="85"/>
      <c r="D7" s="85"/>
      <c r="E7" s="85"/>
      <c r="F7" s="85"/>
      <c r="G7" s="85"/>
    </row>
    <row r="8" spans="1:7" ht="46.5" customHeight="1">
      <c r="A8" s="84" t="s">
        <v>6</v>
      </c>
      <c r="B8" s="84"/>
      <c r="C8" s="84"/>
      <c r="D8" s="84"/>
      <c r="E8" s="84"/>
      <c r="F8" s="84"/>
      <c r="G8" s="84"/>
    </row>
    <row r="9" spans="1:7" ht="33" customHeight="1">
      <c r="A9" s="84" t="s">
        <v>7</v>
      </c>
      <c r="B9" s="84"/>
      <c r="C9" s="84"/>
      <c r="D9" s="84"/>
      <c r="E9" s="84"/>
      <c r="F9" s="84"/>
      <c r="G9" s="84"/>
    </row>
    <row r="10" ht="18" customHeight="1"/>
    <row r="11" spans="1:7" ht="18" customHeight="1">
      <c r="A11" s="82" t="s">
        <v>8</v>
      </c>
      <c r="B11" s="82"/>
      <c r="C11" s="82"/>
      <c r="D11" s="82"/>
      <c r="E11" s="82"/>
      <c r="F11" s="82"/>
      <c r="G11" s="82"/>
    </row>
    <row r="12" spans="1:6" ht="18" customHeight="1">
      <c r="A12" s="3"/>
      <c r="F12" s="1" t="s">
        <v>9</v>
      </c>
    </row>
    <row r="13" spans="1:7" ht="18" customHeight="1">
      <c r="A13" s="86"/>
      <c r="B13" s="86"/>
      <c r="C13" s="4" t="s">
        <v>10</v>
      </c>
      <c r="D13" s="4" t="s">
        <v>11</v>
      </c>
      <c r="E13" s="4" t="s">
        <v>12</v>
      </c>
      <c r="F13" s="4" t="s">
        <v>13</v>
      </c>
      <c r="G13" s="2"/>
    </row>
    <row r="14" spans="1:7" ht="18" customHeight="1">
      <c r="A14" s="87" t="s">
        <v>14</v>
      </c>
      <c r="B14" s="87"/>
      <c r="C14" s="4">
        <v>8224.7</v>
      </c>
      <c r="D14" s="4">
        <v>7050</v>
      </c>
      <c r="E14" s="4">
        <f>D14-C14</f>
        <v>-1174.7000000000007</v>
      </c>
      <c r="F14" s="4">
        <f>ROUND(D14/C14*100,2)</f>
        <v>85.72</v>
      </c>
      <c r="G14" s="2"/>
    </row>
    <row r="15" spans="1:7" ht="18" customHeight="1">
      <c r="A15" s="87" t="s">
        <v>15</v>
      </c>
      <c r="B15" s="87"/>
      <c r="C15" s="4">
        <v>8565.2</v>
      </c>
      <c r="D15" s="4">
        <v>7267</v>
      </c>
      <c r="E15" s="4">
        <f>D15-C15</f>
        <v>-1298.2000000000007</v>
      </c>
      <c r="F15" s="4">
        <f>ROUND(D15/C15*100,2)</f>
        <v>84.84</v>
      </c>
      <c r="G15" s="2"/>
    </row>
    <row r="16" spans="1:7" ht="18" customHeight="1">
      <c r="A16" s="87" t="s">
        <v>16</v>
      </c>
      <c r="B16" s="87"/>
      <c r="C16" s="4">
        <v>-340.5</v>
      </c>
      <c r="D16" s="4">
        <v>-217</v>
      </c>
      <c r="E16" s="4">
        <f>D16-C16</f>
        <v>123.5</v>
      </c>
      <c r="F16" s="4"/>
      <c r="G16" s="2"/>
    </row>
    <row r="17" spans="1:7" ht="18" customHeight="1">
      <c r="A17" s="5"/>
      <c r="B17" s="5"/>
      <c r="C17" s="2"/>
      <c r="D17" s="2"/>
      <c r="E17" s="2"/>
      <c r="F17" s="2"/>
      <c r="G17" s="2"/>
    </row>
    <row r="18" spans="1:7" ht="33" customHeight="1">
      <c r="A18" s="88" t="s">
        <v>17</v>
      </c>
      <c r="B18" s="88"/>
      <c r="C18" s="88"/>
      <c r="D18" s="88"/>
      <c r="E18" s="88"/>
      <c r="F18" s="88"/>
      <c r="G18" s="88"/>
    </row>
    <row r="19" spans="1:7" ht="18" customHeight="1">
      <c r="A19" s="82" t="s">
        <v>18</v>
      </c>
      <c r="B19" s="82"/>
      <c r="C19" s="82"/>
      <c r="D19" s="82"/>
      <c r="E19" s="82"/>
      <c r="F19" s="82"/>
      <c r="G19" s="82"/>
    </row>
    <row r="20" ht="9" customHeight="1"/>
    <row r="21" spans="1:7" ht="33" customHeight="1">
      <c r="A21" s="84" t="s">
        <v>19</v>
      </c>
      <c r="B21" s="84"/>
      <c r="C21" s="84"/>
      <c r="D21" s="84"/>
      <c r="E21" s="84"/>
      <c r="F21" s="84"/>
      <c r="G21" s="84"/>
    </row>
    <row r="22" spans="1:7" ht="33" customHeight="1">
      <c r="A22" s="84" t="s">
        <v>20</v>
      </c>
      <c r="B22" s="84"/>
      <c r="C22" s="84"/>
      <c r="D22" s="84"/>
      <c r="E22" s="84"/>
      <c r="F22" s="84"/>
      <c r="G22" s="84"/>
    </row>
    <row r="23" spans="1:7" ht="33" customHeight="1">
      <c r="A23" s="84" t="s">
        <v>21</v>
      </c>
      <c r="B23" s="84"/>
      <c r="C23" s="84"/>
      <c r="D23" s="84"/>
      <c r="E23" s="84"/>
      <c r="F23" s="84"/>
      <c r="G23" s="84"/>
    </row>
    <row r="24" spans="1:7" ht="33" customHeight="1">
      <c r="A24" s="85" t="s">
        <v>22</v>
      </c>
      <c r="B24" s="85"/>
      <c r="C24" s="85"/>
      <c r="D24" s="85"/>
      <c r="E24" s="85"/>
      <c r="F24" s="85"/>
      <c r="G24" s="85"/>
    </row>
    <row r="25" spans="1:7" s="6" customFormat="1" ht="46.5" customHeight="1">
      <c r="A25" s="84" t="s">
        <v>23</v>
      </c>
      <c r="B25" s="84"/>
      <c r="C25" s="84"/>
      <c r="D25" s="84"/>
      <c r="E25" s="84"/>
      <c r="F25" s="84"/>
      <c r="G25" s="84"/>
    </row>
    <row r="26" spans="1:7" ht="33" customHeight="1">
      <c r="A26" s="84" t="s">
        <v>24</v>
      </c>
      <c r="B26" s="84"/>
      <c r="C26" s="84"/>
      <c r="D26" s="84"/>
      <c r="E26" s="84"/>
      <c r="F26" s="84"/>
      <c r="G26" s="84"/>
    </row>
    <row r="27" spans="2:7" ht="33" customHeight="1">
      <c r="B27" s="7" t="s">
        <v>25</v>
      </c>
      <c r="C27" s="89" t="s">
        <v>26</v>
      </c>
      <c r="D27" s="89"/>
      <c r="E27" s="89"/>
      <c r="F27" s="89" t="s">
        <v>27</v>
      </c>
      <c r="G27" s="89"/>
    </row>
    <row r="28" spans="2:7" ht="18" customHeight="1">
      <c r="B28" s="8">
        <v>1</v>
      </c>
      <c r="C28" s="90" t="s">
        <v>28</v>
      </c>
      <c r="D28" s="90"/>
      <c r="E28" s="90"/>
      <c r="F28" s="89">
        <f>SUM(F29:F40)</f>
        <v>100.00000000000001</v>
      </c>
      <c r="G28" s="89"/>
    </row>
    <row r="29" spans="2:7" ht="18" customHeight="1">
      <c r="B29" s="9" t="s">
        <v>29</v>
      </c>
      <c r="C29" s="90" t="s">
        <v>30</v>
      </c>
      <c r="D29" s="90"/>
      <c r="E29" s="90"/>
      <c r="F29" s="89">
        <v>5.7</v>
      </c>
      <c r="G29" s="89"/>
    </row>
    <row r="30" spans="2:7" ht="18" customHeight="1">
      <c r="B30" s="9" t="s">
        <v>31</v>
      </c>
      <c r="C30" s="90" t="s">
        <v>32</v>
      </c>
      <c r="D30" s="90"/>
      <c r="E30" s="90"/>
      <c r="F30" s="89">
        <v>43.3</v>
      </c>
      <c r="G30" s="89"/>
    </row>
    <row r="31" spans="2:7" ht="18" customHeight="1">
      <c r="B31" s="9" t="s">
        <v>33</v>
      </c>
      <c r="C31" s="90" t="s">
        <v>34</v>
      </c>
      <c r="D31" s="90"/>
      <c r="E31" s="90"/>
      <c r="F31" s="91">
        <v>6.7</v>
      </c>
      <c r="G31" s="91"/>
    </row>
    <row r="32" spans="2:7" ht="18" customHeight="1">
      <c r="B32" s="9" t="s">
        <v>35</v>
      </c>
      <c r="C32" s="90" t="s">
        <v>36</v>
      </c>
      <c r="D32" s="90"/>
      <c r="E32" s="90"/>
      <c r="F32" s="89">
        <v>0.5</v>
      </c>
      <c r="G32" s="89"/>
    </row>
    <row r="33" spans="2:7" ht="46.5" customHeight="1">
      <c r="B33" s="9" t="s">
        <v>37</v>
      </c>
      <c r="C33" s="90" t="s">
        <v>38</v>
      </c>
      <c r="D33" s="90"/>
      <c r="E33" s="90"/>
      <c r="F33" s="89">
        <v>0</v>
      </c>
      <c r="G33" s="89"/>
    </row>
    <row r="34" spans="2:7" ht="46.5" customHeight="1">
      <c r="B34" s="9" t="s">
        <v>39</v>
      </c>
      <c r="C34" s="90" t="s">
        <v>40</v>
      </c>
      <c r="D34" s="90"/>
      <c r="E34" s="90"/>
      <c r="F34" s="89">
        <v>0.1</v>
      </c>
      <c r="G34" s="89"/>
    </row>
    <row r="35" spans="2:7" ht="33" customHeight="1">
      <c r="B35" s="9" t="s">
        <v>41</v>
      </c>
      <c r="C35" s="90" t="s">
        <v>42</v>
      </c>
      <c r="D35" s="90"/>
      <c r="E35" s="90"/>
      <c r="F35" s="89">
        <v>0</v>
      </c>
      <c r="G35" s="89"/>
    </row>
    <row r="36" spans="2:7" ht="33" customHeight="1">
      <c r="B36" s="9" t="s">
        <v>43</v>
      </c>
      <c r="C36" s="90" t="s">
        <v>44</v>
      </c>
      <c r="D36" s="90"/>
      <c r="E36" s="90"/>
      <c r="F36" s="89">
        <v>0</v>
      </c>
      <c r="G36" s="89"/>
    </row>
    <row r="37" spans="2:7" ht="33" customHeight="1">
      <c r="B37" s="9" t="s">
        <v>45</v>
      </c>
      <c r="C37" s="90" t="s">
        <v>46</v>
      </c>
      <c r="D37" s="90"/>
      <c r="E37" s="90"/>
      <c r="F37" s="89">
        <v>9</v>
      </c>
      <c r="G37" s="89"/>
    </row>
    <row r="38" spans="2:7" ht="18" customHeight="1">
      <c r="B38" s="9" t="s">
        <v>47</v>
      </c>
      <c r="C38" s="90" t="s">
        <v>48</v>
      </c>
      <c r="D38" s="90"/>
      <c r="E38" s="90"/>
      <c r="F38" s="89">
        <v>0.7</v>
      </c>
      <c r="G38" s="89"/>
    </row>
    <row r="39" spans="2:7" ht="18" customHeight="1">
      <c r="B39" s="9" t="s">
        <v>49</v>
      </c>
      <c r="C39" s="90" t="s">
        <v>50</v>
      </c>
      <c r="D39" s="90"/>
      <c r="E39" s="90"/>
      <c r="F39" s="89">
        <v>0</v>
      </c>
      <c r="G39" s="89"/>
    </row>
    <row r="40" spans="2:7" ht="46.5" customHeight="1">
      <c r="B40" s="9" t="s">
        <v>51</v>
      </c>
      <c r="C40" s="90" t="s">
        <v>52</v>
      </c>
      <c r="D40" s="90"/>
      <c r="E40" s="90"/>
      <c r="F40" s="89">
        <v>34</v>
      </c>
      <c r="G40" s="89"/>
    </row>
    <row r="41" ht="11.25" customHeight="1"/>
    <row r="42" spans="1:7" ht="33" customHeight="1">
      <c r="A42" s="84" t="s">
        <v>53</v>
      </c>
      <c r="B42" s="84"/>
      <c r="C42" s="84"/>
      <c r="D42" s="84"/>
      <c r="E42" s="84"/>
      <c r="F42" s="84"/>
      <c r="G42" s="84"/>
    </row>
    <row r="43" spans="1:7" ht="143.25" customHeight="1">
      <c r="A43" s="84" t="s">
        <v>54</v>
      </c>
      <c r="B43" s="84"/>
      <c r="C43" s="84"/>
      <c r="D43" s="84"/>
      <c r="E43" s="84"/>
      <c r="F43" s="84"/>
      <c r="G43" s="84"/>
    </row>
    <row r="44" spans="1:7" ht="46.5" customHeight="1">
      <c r="A44" s="92" t="s">
        <v>55</v>
      </c>
      <c r="B44" s="92"/>
      <c r="C44" s="92"/>
      <c r="D44" s="92"/>
      <c r="E44" s="92"/>
      <c r="F44" s="92"/>
      <c r="G44" s="92"/>
    </row>
    <row r="45" spans="1:7" ht="45.75" customHeight="1">
      <c r="A45" s="84" t="s">
        <v>56</v>
      </c>
      <c r="B45" s="84"/>
      <c r="C45" s="84"/>
      <c r="D45" s="84"/>
      <c r="E45" s="84"/>
      <c r="F45" s="84"/>
      <c r="G45" s="84"/>
    </row>
    <row r="46" spans="1:7" ht="33" customHeight="1">
      <c r="A46" s="84" t="s">
        <v>57</v>
      </c>
      <c r="B46" s="84"/>
      <c r="C46" s="84"/>
      <c r="D46" s="84"/>
      <c r="E46" s="84"/>
      <c r="F46" s="84"/>
      <c r="G46" s="84"/>
    </row>
    <row r="47" spans="1:7" ht="33" customHeight="1">
      <c r="A47" s="84" t="s">
        <v>58</v>
      </c>
      <c r="B47" s="84"/>
      <c r="C47" s="84"/>
      <c r="D47" s="84"/>
      <c r="E47" s="84"/>
      <c r="F47" s="84"/>
      <c r="G47" s="84"/>
    </row>
    <row r="48" spans="1:7" ht="33" customHeight="1">
      <c r="A48" s="84" t="s">
        <v>59</v>
      </c>
      <c r="B48" s="84"/>
      <c r="C48" s="84"/>
      <c r="D48" s="84"/>
      <c r="E48" s="84"/>
      <c r="F48" s="84"/>
      <c r="G48" s="84"/>
    </row>
    <row r="49" spans="1:7" ht="60.75" customHeight="1">
      <c r="A49" s="84" t="s">
        <v>60</v>
      </c>
      <c r="B49" s="84"/>
      <c r="C49" s="84"/>
      <c r="D49" s="84"/>
      <c r="E49" s="84"/>
      <c r="F49" s="84"/>
      <c r="G49" s="84"/>
    </row>
    <row r="50" spans="1:7" ht="89.25" customHeight="1">
      <c r="A50" s="84" t="s">
        <v>61</v>
      </c>
      <c r="B50" s="84"/>
      <c r="C50" s="84"/>
      <c r="D50" s="84"/>
      <c r="E50" s="84"/>
      <c r="F50" s="84"/>
      <c r="G50" s="84"/>
    </row>
    <row r="51" ht="12" customHeight="1"/>
    <row r="52" spans="1:7" ht="18" customHeight="1">
      <c r="A52" s="82" t="s">
        <v>62</v>
      </c>
      <c r="B52" s="82"/>
      <c r="C52" s="82"/>
      <c r="D52" s="82"/>
      <c r="E52" s="82"/>
      <c r="F52" s="82"/>
      <c r="G52" s="82"/>
    </row>
    <row r="53" ht="12" customHeight="1"/>
    <row r="54" spans="1:7" ht="46.5" customHeight="1">
      <c r="A54" s="85" t="s">
        <v>63</v>
      </c>
      <c r="B54" s="85"/>
      <c r="C54" s="85"/>
      <c r="D54" s="85"/>
      <c r="E54" s="85"/>
      <c r="F54" s="85"/>
      <c r="G54" s="85"/>
    </row>
    <row r="55" spans="1:7" ht="46.5" customHeight="1">
      <c r="A55" s="84" t="s">
        <v>64</v>
      </c>
      <c r="B55" s="84"/>
      <c r="C55" s="84"/>
      <c r="D55" s="84"/>
      <c r="E55" s="84"/>
      <c r="F55" s="84"/>
      <c r="G55" s="84"/>
    </row>
    <row r="56" spans="1:7" ht="45.75" customHeight="1">
      <c r="A56" s="84" t="s">
        <v>65</v>
      </c>
      <c r="B56" s="84"/>
      <c r="C56" s="84"/>
      <c r="D56" s="84"/>
      <c r="E56" s="84"/>
      <c r="F56" s="84"/>
      <c r="G56" s="84"/>
    </row>
    <row r="57" spans="1:7" ht="60.75" customHeight="1">
      <c r="A57" s="84" t="s">
        <v>66</v>
      </c>
      <c r="B57" s="84"/>
      <c r="C57" s="84"/>
      <c r="D57" s="84"/>
      <c r="E57" s="84"/>
      <c r="F57" s="84"/>
      <c r="G57" s="84"/>
    </row>
    <row r="58" spans="1:7" s="6" customFormat="1" ht="33" customHeight="1">
      <c r="A58" s="84" t="s">
        <v>67</v>
      </c>
      <c r="B58" s="84"/>
      <c r="C58" s="84"/>
      <c r="D58" s="84"/>
      <c r="E58" s="84"/>
      <c r="F58" s="84"/>
      <c r="G58" s="84"/>
    </row>
    <row r="59" spans="1:7" ht="46.5" customHeight="1">
      <c r="A59" s="85" t="s">
        <v>68</v>
      </c>
      <c r="B59" s="85"/>
      <c r="C59" s="85"/>
      <c r="D59" s="85"/>
      <c r="E59" s="85"/>
      <c r="F59" s="85"/>
      <c r="G59" s="85"/>
    </row>
    <row r="60" spans="1:7" ht="129" customHeight="1">
      <c r="A60" s="85" t="s">
        <v>69</v>
      </c>
      <c r="B60" s="85"/>
      <c r="C60" s="85"/>
      <c r="D60" s="85"/>
      <c r="E60" s="85"/>
      <c r="F60" s="85"/>
      <c r="G60" s="85"/>
    </row>
    <row r="61" ht="9" customHeight="1"/>
    <row r="62" spans="1:7" ht="15.75">
      <c r="A62" s="82" t="s">
        <v>70</v>
      </c>
      <c r="B62" s="82"/>
      <c r="C62" s="82"/>
      <c r="D62" s="82"/>
      <c r="E62" s="82"/>
      <c r="F62" s="82"/>
      <c r="G62" s="82"/>
    </row>
    <row r="63" ht="9" customHeight="1"/>
    <row r="64" spans="1:7" ht="32.25" customHeight="1">
      <c r="A64" s="84" t="s">
        <v>71</v>
      </c>
      <c r="B64" s="84"/>
      <c r="C64" s="84"/>
      <c r="D64" s="84"/>
      <c r="E64" s="84"/>
      <c r="F64" s="84"/>
      <c r="G64" s="84"/>
    </row>
    <row r="65" spans="1:7" ht="174" customHeight="1">
      <c r="A65" s="84" t="s">
        <v>72</v>
      </c>
      <c r="B65" s="84"/>
      <c r="C65" s="84"/>
      <c r="D65" s="84"/>
      <c r="E65" s="84"/>
      <c r="F65" s="84"/>
      <c r="G65" s="84"/>
    </row>
    <row r="66" spans="1:7" ht="73.5" customHeight="1">
      <c r="A66" s="84" t="s">
        <v>73</v>
      </c>
      <c r="B66" s="84"/>
      <c r="C66" s="84"/>
      <c r="D66" s="84"/>
      <c r="E66" s="84"/>
      <c r="F66" s="84"/>
      <c r="G66" s="84"/>
    </row>
    <row r="67" spans="1:7" ht="15.75">
      <c r="A67" s="85" t="s">
        <v>74</v>
      </c>
      <c r="B67" s="85"/>
      <c r="C67" s="85"/>
      <c r="D67" s="85"/>
      <c r="E67" s="85"/>
      <c r="F67" s="85"/>
      <c r="G67" s="85"/>
    </row>
    <row r="68" spans="1:7" ht="15.75">
      <c r="A68" s="85" t="s">
        <v>75</v>
      </c>
      <c r="B68" s="85"/>
      <c r="C68" s="85"/>
      <c r="D68" s="85"/>
      <c r="E68" s="85"/>
      <c r="F68" s="85"/>
      <c r="G68" s="85"/>
    </row>
    <row r="69" spans="1:7" ht="15.75">
      <c r="A69" s="85" t="s">
        <v>76</v>
      </c>
      <c r="B69" s="85"/>
      <c r="C69" s="85"/>
      <c r="D69" s="85"/>
      <c r="E69" s="85"/>
      <c r="F69" s="85"/>
      <c r="G69" s="85"/>
    </row>
    <row r="70" spans="1:7" ht="15.75">
      <c r="A70" s="10"/>
      <c r="G70" s="1" t="s">
        <v>77</v>
      </c>
    </row>
    <row r="71" spans="2:7" ht="36.75" customHeight="1">
      <c r="B71" s="93" t="s">
        <v>78</v>
      </c>
      <c r="C71" s="93"/>
      <c r="D71" s="93" t="s">
        <v>79</v>
      </c>
      <c r="E71" s="93"/>
      <c r="F71" s="93" t="s">
        <v>80</v>
      </c>
      <c r="G71" s="93" t="s">
        <v>81</v>
      </c>
    </row>
    <row r="72" spans="2:7" ht="46.5" customHeight="1">
      <c r="B72" s="93"/>
      <c r="C72" s="93"/>
      <c r="D72" s="11" t="s">
        <v>82</v>
      </c>
      <c r="E72" s="11" t="s">
        <v>83</v>
      </c>
      <c r="F72" s="93"/>
      <c r="G72" s="93"/>
    </row>
    <row r="73" spans="2:7" ht="18" customHeight="1">
      <c r="B73" s="94" t="s">
        <v>84</v>
      </c>
      <c r="C73" s="94"/>
      <c r="D73" s="12">
        <v>242.7</v>
      </c>
      <c r="E73" s="12">
        <v>90.6</v>
      </c>
      <c r="F73" s="12">
        <v>369.2</v>
      </c>
      <c r="G73" s="12">
        <f aca="true" t="shared" si="0" ref="G73:G84">D73-F73</f>
        <v>-126.5</v>
      </c>
    </row>
    <row r="74" spans="2:7" ht="32.25" customHeight="1">
      <c r="B74" s="95" t="s">
        <v>85</v>
      </c>
      <c r="C74" s="95"/>
      <c r="D74" s="12">
        <v>719.7</v>
      </c>
      <c r="E74" s="12">
        <v>620.6</v>
      </c>
      <c r="F74" s="12">
        <v>545.9</v>
      </c>
      <c r="G74" s="12">
        <f t="shared" si="0"/>
        <v>173.80000000000007</v>
      </c>
    </row>
    <row r="75" spans="2:7" ht="18" customHeight="1">
      <c r="B75" s="94" t="s">
        <v>86</v>
      </c>
      <c r="C75" s="94"/>
      <c r="D75" s="12"/>
      <c r="E75" s="12"/>
      <c r="F75" s="12"/>
      <c r="G75" s="12">
        <f t="shared" si="0"/>
        <v>0</v>
      </c>
    </row>
    <row r="76" spans="2:7" ht="18" customHeight="1">
      <c r="B76" s="94" t="s">
        <v>87</v>
      </c>
      <c r="C76" s="94"/>
      <c r="D76" s="12">
        <v>12.4</v>
      </c>
      <c r="E76" s="12">
        <v>12.4</v>
      </c>
      <c r="F76" s="12">
        <v>12.4</v>
      </c>
      <c r="G76" s="12">
        <f t="shared" si="0"/>
        <v>0</v>
      </c>
    </row>
    <row r="77" spans="2:7" ht="18" customHeight="1">
      <c r="B77" s="94" t="s">
        <v>88</v>
      </c>
      <c r="C77" s="94"/>
      <c r="D77" s="12">
        <v>26.7</v>
      </c>
      <c r="E77" s="12">
        <v>26.7</v>
      </c>
      <c r="F77" s="12">
        <v>26.7</v>
      </c>
      <c r="G77" s="12">
        <f t="shared" si="0"/>
        <v>0</v>
      </c>
    </row>
    <row r="78" spans="2:7" ht="32.25" customHeight="1">
      <c r="B78" s="94" t="s">
        <v>89</v>
      </c>
      <c r="C78" s="94"/>
      <c r="D78" s="12">
        <v>-43</v>
      </c>
      <c r="E78" s="12"/>
      <c r="F78" s="12">
        <v>-7.9</v>
      </c>
      <c r="G78" s="12">
        <f t="shared" si="0"/>
        <v>-35.1</v>
      </c>
    </row>
    <row r="79" spans="2:7" ht="32.25" customHeight="1">
      <c r="B79" s="94" t="s">
        <v>90</v>
      </c>
      <c r="C79" s="94"/>
      <c r="D79" s="12">
        <v>1.7000000000000002</v>
      </c>
      <c r="E79" s="12"/>
      <c r="F79" s="12">
        <v>9.4</v>
      </c>
      <c r="G79" s="12">
        <f t="shared" si="0"/>
        <v>-7.7</v>
      </c>
    </row>
    <row r="80" spans="2:7" ht="32.25" customHeight="1">
      <c r="B80" s="94" t="s">
        <v>91</v>
      </c>
      <c r="C80" s="94"/>
      <c r="D80" s="12">
        <v>32.9</v>
      </c>
      <c r="E80" s="12">
        <v>32.9</v>
      </c>
      <c r="F80" s="12">
        <v>35.1</v>
      </c>
      <c r="G80" s="12">
        <f t="shared" si="0"/>
        <v>-2.200000000000003</v>
      </c>
    </row>
    <row r="81" spans="2:7" ht="18" customHeight="1">
      <c r="B81" s="94" t="s">
        <v>92</v>
      </c>
      <c r="C81" s="94"/>
      <c r="D81" s="12">
        <v>156.2</v>
      </c>
      <c r="E81" s="12">
        <v>149.1</v>
      </c>
      <c r="F81" s="12">
        <v>209.2</v>
      </c>
      <c r="G81" s="12">
        <f t="shared" si="0"/>
        <v>-53</v>
      </c>
    </row>
    <row r="82" spans="2:7" ht="32.25" customHeight="1">
      <c r="B82" s="94" t="s">
        <v>93</v>
      </c>
      <c r="C82" s="94"/>
      <c r="D82" s="12">
        <v>34.1</v>
      </c>
      <c r="E82" s="12">
        <v>17.1</v>
      </c>
      <c r="F82" s="12">
        <v>17.8</v>
      </c>
      <c r="G82" s="12">
        <f t="shared" si="0"/>
        <v>16.3</v>
      </c>
    </row>
    <row r="83" spans="2:7" ht="18" customHeight="1">
      <c r="B83" s="94" t="s">
        <v>94</v>
      </c>
      <c r="C83" s="94"/>
      <c r="D83" s="12">
        <v>131.3</v>
      </c>
      <c r="E83" s="12">
        <v>121.9</v>
      </c>
      <c r="F83" s="12">
        <v>173.6</v>
      </c>
      <c r="G83" s="12">
        <f t="shared" si="0"/>
        <v>-42.29999999999998</v>
      </c>
    </row>
    <row r="84" spans="2:7" ht="32.25" customHeight="1">
      <c r="B84" s="94" t="s">
        <v>95</v>
      </c>
      <c r="C84" s="94"/>
      <c r="D84" s="12">
        <v>107.6</v>
      </c>
      <c r="E84" s="12">
        <v>107.6</v>
      </c>
      <c r="F84" s="12">
        <v>96.1</v>
      </c>
      <c r="G84" s="12">
        <f t="shared" si="0"/>
        <v>11.5</v>
      </c>
    </row>
    <row r="85" spans="2:7" ht="18" customHeight="1">
      <c r="B85" s="94" t="s">
        <v>96</v>
      </c>
      <c r="C85" s="94"/>
      <c r="D85" s="12">
        <f>SUM(D73:D84)</f>
        <v>1422.3</v>
      </c>
      <c r="E85" s="12">
        <f>SUM(E73:E84)</f>
        <v>1178.9</v>
      </c>
      <c r="F85" s="12">
        <f>SUM(F73:F84)</f>
        <v>1487.4999999999998</v>
      </c>
      <c r="G85" s="12">
        <f>SUM(G73:G84)</f>
        <v>-65.19999999999992</v>
      </c>
    </row>
    <row r="86" ht="9" customHeight="1"/>
    <row r="87" spans="1:7" ht="33" customHeight="1">
      <c r="A87" s="96" t="s">
        <v>97</v>
      </c>
      <c r="B87" s="96"/>
      <c r="C87" s="96"/>
      <c r="D87" s="96"/>
      <c r="E87" s="96"/>
      <c r="F87" s="96"/>
      <c r="G87" s="96"/>
    </row>
    <row r="88" ht="9" customHeight="1"/>
    <row r="89" spans="1:7" ht="15.75">
      <c r="A89" s="82" t="s">
        <v>98</v>
      </c>
      <c r="B89" s="82"/>
      <c r="C89" s="82"/>
      <c r="D89" s="82"/>
      <c r="E89" s="82"/>
      <c r="F89" s="82"/>
      <c r="G89" s="82"/>
    </row>
    <row r="90" ht="9" customHeight="1"/>
    <row r="91" spans="1:7" ht="32.25" customHeight="1">
      <c r="A91" s="96" t="s">
        <v>99</v>
      </c>
      <c r="B91" s="96"/>
      <c r="C91" s="96"/>
      <c r="D91" s="96"/>
      <c r="E91" s="96"/>
      <c r="F91" s="96"/>
      <c r="G91" s="96"/>
    </row>
    <row r="92" spans="2:7" ht="18" customHeight="1">
      <c r="B92" s="97"/>
      <c r="C92" s="97"/>
      <c r="D92" s="98" t="s">
        <v>100</v>
      </c>
      <c r="E92" s="98" t="s">
        <v>101</v>
      </c>
      <c r="F92" s="98"/>
      <c r="G92" s="98"/>
    </row>
    <row r="93" spans="2:7" ht="18" customHeight="1">
      <c r="B93" s="97"/>
      <c r="C93" s="97"/>
      <c r="D93" s="98"/>
      <c r="E93" s="13" t="s">
        <v>102</v>
      </c>
      <c r="F93" s="13" t="s">
        <v>11</v>
      </c>
      <c r="G93" s="13" t="s">
        <v>13</v>
      </c>
    </row>
    <row r="94" spans="2:7" ht="18" customHeight="1">
      <c r="B94" s="99" t="s">
        <v>103</v>
      </c>
      <c r="C94" s="99"/>
      <c r="D94" s="14">
        <f aca="true" t="shared" si="1" ref="D94:F95">D97+D100+D103+D106+D109+D112+D118+D121</f>
        <v>8648.199999999999</v>
      </c>
      <c r="E94" s="14">
        <f t="shared" si="1"/>
        <v>8565.199999999999</v>
      </c>
      <c r="F94" s="14">
        <f t="shared" si="1"/>
        <v>7267</v>
      </c>
      <c r="G94" s="14">
        <f>ROUND(F94/E94*100,1)</f>
        <v>84.8</v>
      </c>
    </row>
    <row r="95" spans="2:7" ht="18" customHeight="1">
      <c r="B95" s="100" t="s">
        <v>104</v>
      </c>
      <c r="C95" s="100"/>
      <c r="D95" s="13">
        <f t="shared" si="1"/>
        <v>100</v>
      </c>
      <c r="E95" s="13">
        <f t="shared" si="1"/>
        <v>99.97000000000001</v>
      </c>
      <c r="F95" s="13">
        <f t="shared" si="1"/>
        <v>100</v>
      </c>
      <c r="G95" s="14"/>
    </row>
    <row r="96" spans="2:7" ht="18" customHeight="1">
      <c r="B96" s="94" t="s">
        <v>105</v>
      </c>
      <c r="C96" s="94"/>
      <c r="D96" s="13">
        <v>100</v>
      </c>
      <c r="E96" s="13">
        <f>ROUND(E94/D94*100,2)</f>
        <v>99.04</v>
      </c>
      <c r="F96" s="13">
        <f>ROUND(F94/D94*100,2)</f>
        <v>84.03</v>
      </c>
      <c r="G96" s="14"/>
    </row>
    <row r="97" spans="2:7" ht="32.25" customHeight="1">
      <c r="B97" s="99" t="s">
        <v>106</v>
      </c>
      <c r="C97" s="99"/>
      <c r="D97" s="14">
        <v>4575.8</v>
      </c>
      <c r="E97" s="14">
        <v>5050.4</v>
      </c>
      <c r="F97" s="14">
        <v>4409.6</v>
      </c>
      <c r="G97" s="14">
        <f>ROUND(F97/E97*100,1)</f>
        <v>87.3</v>
      </c>
    </row>
    <row r="98" spans="2:7" ht="18" customHeight="1">
      <c r="B98" s="94" t="s">
        <v>104</v>
      </c>
      <c r="C98" s="94"/>
      <c r="D98" s="13">
        <f>ROUND(D97/D94*100,2)-0.01</f>
        <v>52.9</v>
      </c>
      <c r="E98" s="13">
        <f>ROUND(E97/E94*100,2)-0.01</f>
        <v>58.95</v>
      </c>
      <c r="F98" s="13">
        <f>ROUND(F97/F94*100,2)</f>
        <v>60.68</v>
      </c>
      <c r="G98" s="14"/>
    </row>
    <row r="99" spans="2:7" ht="18" customHeight="1">
      <c r="B99" s="94" t="s">
        <v>105</v>
      </c>
      <c r="C99" s="94"/>
      <c r="D99" s="13">
        <v>100</v>
      </c>
      <c r="E99" s="13">
        <f>ROUND(E97/D97*100,2)</f>
        <v>110.37</v>
      </c>
      <c r="F99" s="13">
        <f>ROUND(F97/D97*100,2)</f>
        <v>96.37</v>
      </c>
      <c r="G99" s="14"/>
    </row>
    <row r="100" spans="2:7" ht="18" customHeight="1">
      <c r="B100" s="99" t="s">
        <v>107</v>
      </c>
      <c r="C100" s="99"/>
      <c r="D100" s="14">
        <v>116.7</v>
      </c>
      <c r="E100" s="14">
        <v>115.1</v>
      </c>
      <c r="F100" s="14">
        <v>115.1</v>
      </c>
      <c r="G100" s="14">
        <f>ROUND(F100/E100*100,1)</f>
        <v>100</v>
      </c>
    </row>
    <row r="101" spans="2:7" ht="18" customHeight="1">
      <c r="B101" s="94" t="s">
        <v>104</v>
      </c>
      <c r="C101" s="94"/>
      <c r="D101" s="13">
        <f>ROUND(D100/D94*100,2)</f>
        <v>1.35</v>
      </c>
      <c r="E101" s="13">
        <f>ROUND(E100/E94*100,2)</f>
        <v>1.34</v>
      </c>
      <c r="F101" s="13">
        <f>ROUND(F100/F94*100,2)</f>
        <v>1.58</v>
      </c>
      <c r="G101" s="14"/>
    </row>
    <row r="102" spans="2:7" ht="18" customHeight="1">
      <c r="B102" s="94" t="s">
        <v>105</v>
      </c>
      <c r="C102" s="94"/>
      <c r="D102" s="13">
        <v>100</v>
      </c>
      <c r="E102" s="13">
        <f>ROUND(E100/D100*100,2)</f>
        <v>98.63</v>
      </c>
      <c r="F102" s="13">
        <f>ROUND(F100/D100*100,2)</f>
        <v>98.63</v>
      </c>
      <c r="G102" s="14"/>
    </row>
    <row r="103" spans="2:7" ht="60.75" customHeight="1">
      <c r="B103" s="99" t="s">
        <v>108</v>
      </c>
      <c r="C103" s="99"/>
      <c r="D103" s="14">
        <v>81.2</v>
      </c>
      <c r="E103" s="14">
        <v>51.4</v>
      </c>
      <c r="F103" s="14">
        <v>51.4</v>
      </c>
      <c r="G103" s="14">
        <f>ROUND(F103/E103*100,1)</f>
        <v>100</v>
      </c>
    </row>
    <row r="104" spans="2:7" ht="18" customHeight="1">
      <c r="B104" s="94" t="s">
        <v>104</v>
      </c>
      <c r="C104" s="94"/>
      <c r="D104" s="13">
        <f>ROUND(D103/D94*100,2)</f>
        <v>0.94</v>
      </c>
      <c r="E104" s="13">
        <f>ROUND(E103/E94*100,2)</f>
        <v>0.6</v>
      </c>
      <c r="F104" s="13">
        <f>ROUND(F103/F94*100,2)</f>
        <v>0.71</v>
      </c>
      <c r="G104" s="14"/>
    </row>
    <row r="105" spans="2:7" ht="18" customHeight="1">
      <c r="B105" s="94" t="s">
        <v>105</v>
      </c>
      <c r="C105" s="94"/>
      <c r="D105" s="13">
        <v>100</v>
      </c>
      <c r="E105" s="13">
        <f>ROUND(E103/D103*100,2)</f>
        <v>63.3</v>
      </c>
      <c r="F105" s="13">
        <f>ROUND(F103/D103*100,2)</f>
        <v>63.3</v>
      </c>
      <c r="G105" s="14"/>
    </row>
    <row r="106" spans="2:7" ht="18" customHeight="1">
      <c r="B106" s="99" t="s">
        <v>109</v>
      </c>
      <c r="C106" s="99"/>
      <c r="D106" s="14">
        <v>291.1</v>
      </c>
      <c r="E106" s="14">
        <v>603.2</v>
      </c>
      <c r="F106" s="14">
        <v>389</v>
      </c>
      <c r="G106" s="14">
        <f>ROUND(F106/E106*100,1)</f>
        <v>64.5</v>
      </c>
    </row>
    <row r="107" spans="2:7" ht="18" customHeight="1">
      <c r="B107" s="94" t="s">
        <v>104</v>
      </c>
      <c r="C107" s="94"/>
      <c r="D107" s="13">
        <f>ROUND(D106/D94*100,2)</f>
        <v>3.37</v>
      </c>
      <c r="E107" s="13">
        <f>ROUND(E106/E94*100,2)</f>
        <v>7.04</v>
      </c>
      <c r="F107" s="13">
        <f>ROUND(F106/F94*100,2)</f>
        <v>5.35</v>
      </c>
      <c r="G107" s="14"/>
    </row>
    <row r="108" spans="2:7" ht="18" customHeight="1">
      <c r="B108" s="94" t="s">
        <v>105</v>
      </c>
      <c r="C108" s="94"/>
      <c r="D108" s="15">
        <v>100</v>
      </c>
      <c r="E108" s="15">
        <f>ROUND(E106/D106*100,2)</f>
        <v>207.21</v>
      </c>
      <c r="F108" s="15">
        <f>ROUND(F106/D106*100,2)</f>
        <v>133.63</v>
      </c>
      <c r="G108" s="14"/>
    </row>
    <row r="109" spans="2:7" ht="32.25" customHeight="1">
      <c r="B109" s="99" t="s">
        <v>110</v>
      </c>
      <c r="C109" s="99"/>
      <c r="D109" s="14">
        <v>652.4</v>
      </c>
      <c r="E109" s="14">
        <v>248.7</v>
      </c>
      <c r="F109" s="14">
        <v>246</v>
      </c>
      <c r="G109" s="14">
        <f>ROUND(F109/E109*100,1)</f>
        <v>98.9</v>
      </c>
    </row>
    <row r="110" spans="2:7" ht="18" customHeight="1">
      <c r="B110" s="94" t="s">
        <v>104</v>
      </c>
      <c r="C110" s="94"/>
      <c r="D110" s="13">
        <f>ROUND(D109/D94*100,2)</f>
        <v>7.54</v>
      </c>
      <c r="E110" s="13">
        <f>ROUND(E109/E94*100,2)</f>
        <v>2.9</v>
      </c>
      <c r="F110" s="13">
        <f>ROUND(F109/F94*100,2)</f>
        <v>3.39</v>
      </c>
      <c r="G110" s="14"/>
    </row>
    <row r="111" spans="2:7" ht="18" customHeight="1">
      <c r="B111" s="94" t="s">
        <v>105</v>
      </c>
      <c r="C111" s="94"/>
      <c r="D111" s="13">
        <v>100</v>
      </c>
      <c r="E111" s="13">
        <f>ROUND(E109/D109*100,2)</f>
        <v>38.12</v>
      </c>
      <c r="F111" s="13">
        <f>ROUND(F109/D109*100,2)</f>
        <v>37.71</v>
      </c>
      <c r="G111" s="14"/>
    </row>
    <row r="112" spans="2:7" ht="60.75" customHeight="1">
      <c r="B112" s="99" t="s">
        <v>111</v>
      </c>
      <c r="C112" s="99"/>
      <c r="D112" s="14">
        <v>2658.1</v>
      </c>
      <c r="E112" s="14">
        <v>2252.9</v>
      </c>
      <c r="F112" s="14">
        <v>1856.9</v>
      </c>
      <c r="G112" s="14">
        <f>ROUND(F112/E112*100,1)</f>
        <v>82.4</v>
      </c>
    </row>
    <row r="113" spans="2:7" ht="18" customHeight="1">
      <c r="B113" s="94" t="s">
        <v>104</v>
      </c>
      <c r="C113" s="94"/>
      <c r="D113" s="13">
        <f>ROUND(D112/D94*100,2)</f>
        <v>30.74</v>
      </c>
      <c r="E113" s="13">
        <f>ROUND(E112/E94*100,2)</f>
        <v>26.3</v>
      </c>
      <c r="F113" s="13">
        <f>ROUND(F112/F94*100,2)</f>
        <v>25.55</v>
      </c>
      <c r="G113" s="14"/>
    </row>
    <row r="114" spans="2:7" ht="18" customHeight="1">
      <c r="B114" s="94" t="s">
        <v>105</v>
      </c>
      <c r="C114" s="94"/>
      <c r="D114" s="13">
        <v>100</v>
      </c>
      <c r="E114" s="13">
        <f>ROUND(E112/D112*100,2)</f>
        <v>84.76</v>
      </c>
      <c r="F114" s="13">
        <f>ROUND(F112/D112*100,2)</f>
        <v>69.86</v>
      </c>
      <c r="G114" s="14"/>
    </row>
    <row r="115" spans="2:7" ht="46.5" customHeight="1">
      <c r="B115" s="99" t="s">
        <v>112</v>
      </c>
      <c r="C115" s="99"/>
      <c r="D115" s="14" t="s">
        <v>113</v>
      </c>
      <c r="E115" s="14" t="s">
        <v>113</v>
      </c>
      <c r="F115" s="14" t="s">
        <v>113</v>
      </c>
      <c r="G115" s="14"/>
    </row>
    <row r="116" spans="2:7" ht="18" customHeight="1">
      <c r="B116" s="94" t="s">
        <v>104</v>
      </c>
      <c r="C116" s="94"/>
      <c r="D116" s="13" t="s">
        <v>113</v>
      </c>
      <c r="E116" s="13" t="s">
        <v>113</v>
      </c>
      <c r="F116" s="13" t="s">
        <v>113</v>
      </c>
      <c r="G116" s="14"/>
    </row>
    <row r="117" spans="2:7" ht="18" customHeight="1">
      <c r="B117" s="94" t="s">
        <v>105</v>
      </c>
      <c r="C117" s="94"/>
      <c r="D117" s="13" t="s">
        <v>113</v>
      </c>
      <c r="E117" s="13" t="s">
        <v>113</v>
      </c>
      <c r="F117" s="13" t="s">
        <v>113</v>
      </c>
      <c r="G117" s="14"/>
    </row>
    <row r="118" spans="2:7" ht="18" customHeight="1">
      <c r="B118" s="99" t="s">
        <v>114</v>
      </c>
      <c r="C118" s="99"/>
      <c r="D118" s="14">
        <v>272.1</v>
      </c>
      <c r="E118" s="14">
        <v>242.7</v>
      </c>
      <c r="F118" s="14">
        <v>198.2</v>
      </c>
      <c r="G118" s="14">
        <f>ROUND(F118/E118*100,1)</f>
        <v>81.7</v>
      </c>
    </row>
    <row r="119" spans="2:7" ht="18" customHeight="1">
      <c r="B119" s="94" t="s">
        <v>104</v>
      </c>
      <c r="C119" s="94"/>
      <c r="D119" s="13">
        <f>ROUND(D118/D94*100,2)</f>
        <v>3.15</v>
      </c>
      <c r="E119" s="13">
        <f>ROUND(E118/E94*100,2)</f>
        <v>2.83</v>
      </c>
      <c r="F119" s="13">
        <f>ROUND(F118/F94*100,2)</f>
        <v>2.73</v>
      </c>
      <c r="G119" s="14"/>
    </row>
    <row r="120" spans="2:7" ht="18" customHeight="1">
      <c r="B120" s="94" t="s">
        <v>105</v>
      </c>
      <c r="C120" s="94"/>
      <c r="D120" s="13">
        <v>100</v>
      </c>
      <c r="E120" s="13">
        <f>ROUND(E118/D118*100,2)</f>
        <v>89.2</v>
      </c>
      <c r="F120" s="13">
        <f>ROUND(F118/D118*100,2)</f>
        <v>72.84</v>
      </c>
      <c r="G120" s="14"/>
    </row>
    <row r="121" spans="2:7" ht="60.75" customHeight="1">
      <c r="B121" s="99" t="s">
        <v>115</v>
      </c>
      <c r="C121" s="99"/>
      <c r="D121" s="16">
        <v>0.8</v>
      </c>
      <c r="E121" s="16">
        <v>0.8</v>
      </c>
      <c r="F121" s="16">
        <v>0.8</v>
      </c>
      <c r="G121" s="14">
        <f>ROUND(F121/E121*100,1)</f>
        <v>100</v>
      </c>
    </row>
    <row r="122" spans="2:7" ht="18" customHeight="1">
      <c r="B122" s="94" t="s">
        <v>104</v>
      </c>
      <c r="C122" s="94"/>
      <c r="D122" s="15">
        <f>ROUND(D121/D94*100,2)</f>
        <v>0.01</v>
      </c>
      <c r="E122" s="15">
        <f>ROUND(E121/E94*100,2)</f>
        <v>0.01</v>
      </c>
      <c r="F122" s="15">
        <f>ROUND(F121/F94*100,2)</f>
        <v>0.01</v>
      </c>
      <c r="G122" s="14"/>
    </row>
    <row r="123" spans="2:7" ht="18" customHeight="1">
      <c r="B123" s="94" t="s">
        <v>105</v>
      </c>
      <c r="C123" s="94"/>
      <c r="D123" s="15">
        <v>100</v>
      </c>
      <c r="E123" s="15">
        <f>ROUND(E121/D121*100,2)</f>
        <v>100</v>
      </c>
      <c r="F123" s="15">
        <f>ROUND(F121/D121*100,2)</f>
        <v>100</v>
      </c>
      <c r="G123" s="14"/>
    </row>
    <row r="124" ht="9.75" customHeight="1"/>
    <row r="125" spans="1:7" ht="15.75">
      <c r="A125" s="82" t="s">
        <v>116</v>
      </c>
      <c r="B125" s="82"/>
      <c r="C125" s="82"/>
      <c r="D125" s="82"/>
      <c r="E125" s="82"/>
      <c r="F125" s="82"/>
      <c r="G125" s="82"/>
    </row>
    <row r="126" ht="9.75" customHeight="1"/>
    <row r="127" spans="1:7" ht="46.5" customHeight="1">
      <c r="A127" s="84" t="s">
        <v>117</v>
      </c>
      <c r="B127" s="84"/>
      <c r="C127" s="84"/>
      <c r="D127" s="84"/>
      <c r="E127" s="84"/>
      <c r="F127" s="84"/>
      <c r="G127" s="84"/>
    </row>
    <row r="128" spans="1:7" ht="46.5" customHeight="1">
      <c r="A128" s="84" t="s">
        <v>118</v>
      </c>
      <c r="B128" s="84"/>
      <c r="C128" s="84"/>
      <c r="D128" s="84"/>
      <c r="E128" s="84"/>
      <c r="F128" s="84"/>
      <c r="G128" s="84"/>
    </row>
    <row r="129" spans="1:7" ht="60.75" customHeight="1">
      <c r="A129" s="84" t="s">
        <v>119</v>
      </c>
      <c r="B129" s="84"/>
      <c r="C129" s="84"/>
      <c r="D129" s="84"/>
      <c r="E129" s="84"/>
      <c r="F129" s="84"/>
      <c r="G129" s="84"/>
    </row>
    <row r="130" spans="1:7" ht="32.25" customHeight="1">
      <c r="A130" s="84" t="s">
        <v>120</v>
      </c>
      <c r="B130" s="84"/>
      <c r="C130" s="84"/>
      <c r="D130" s="84"/>
      <c r="E130" s="84"/>
      <c r="F130" s="84"/>
      <c r="G130" s="84"/>
    </row>
    <row r="131" spans="1:7" ht="15.75">
      <c r="A131" s="85" t="s">
        <v>121</v>
      </c>
      <c r="B131" s="85"/>
      <c r="C131" s="85"/>
      <c r="D131" s="85"/>
      <c r="E131" s="85"/>
      <c r="F131" s="85"/>
      <c r="G131" s="85"/>
    </row>
    <row r="132" ht="9.75" customHeight="1"/>
    <row r="133" spans="1:7" ht="15.75">
      <c r="A133" s="82" t="s">
        <v>122</v>
      </c>
      <c r="B133" s="82"/>
      <c r="C133" s="82"/>
      <c r="D133" s="82"/>
      <c r="E133" s="82"/>
      <c r="F133" s="82"/>
      <c r="G133" s="82"/>
    </row>
    <row r="134" ht="9.75" customHeight="1"/>
    <row r="135" spans="1:7" ht="15.75">
      <c r="A135" s="85" t="s">
        <v>123</v>
      </c>
      <c r="B135" s="85"/>
      <c r="C135" s="85"/>
      <c r="D135" s="85"/>
      <c r="E135" s="85"/>
      <c r="F135" s="85"/>
      <c r="G135" s="85"/>
    </row>
    <row r="136" ht="9.75" customHeight="1"/>
    <row r="137" spans="1:7" ht="33" customHeight="1">
      <c r="A137" s="101" t="s">
        <v>124</v>
      </c>
      <c r="B137" s="101"/>
      <c r="C137" s="101"/>
      <c r="D137" s="101"/>
      <c r="E137" s="101"/>
      <c r="F137" s="101"/>
      <c r="G137" s="101"/>
    </row>
    <row r="138" ht="9.75" customHeight="1"/>
    <row r="139" spans="1:7" ht="15.75">
      <c r="A139" s="85" t="s">
        <v>125</v>
      </c>
      <c r="B139" s="85"/>
      <c r="C139" s="85"/>
      <c r="D139" s="85"/>
      <c r="E139" s="85"/>
      <c r="F139" s="85"/>
      <c r="G139" s="85"/>
    </row>
    <row r="140" spans="1:7" ht="15.75">
      <c r="A140" s="85" t="s">
        <v>126</v>
      </c>
      <c r="B140" s="85"/>
      <c r="C140" s="85"/>
      <c r="D140" s="85"/>
      <c r="E140" s="85"/>
      <c r="F140" s="85"/>
      <c r="G140" s="85"/>
    </row>
    <row r="141" spans="1:7" ht="112.5" customHeight="1">
      <c r="A141" s="85" t="s">
        <v>127</v>
      </c>
      <c r="B141" s="85"/>
      <c r="C141" s="85"/>
      <c r="D141" s="85"/>
      <c r="E141" s="85"/>
      <c r="F141" s="85"/>
      <c r="G141" s="85"/>
    </row>
    <row r="142" ht="9.75" customHeight="1"/>
    <row r="143" spans="1:7" ht="15.75">
      <c r="A143" s="82" t="s">
        <v>128</v>
      </c>
      <c r="B143" s="82"/>
      <c r="C143" s="82"/>
      <c r="D143" s="82"/>
      <c r="E143" s="82"/>
      <c r="F143" s="82"/>
      <c r="G143" s="82"/>
    </row>
    <row r="144" ht="9.75" customHeight="1"/>
    <row r="145" spans="1:7" ht="46.5" customHeight="1">
      <c r="A145" s="96" t="s">
        <v>129</v>
      </c>
      <c r="B145" s="96"/>
      <c r="C145" s="96"/>
      <c r="D145" s="96"/>
      <c r="E145" s="96"/>
      <c r="F145" s="96"/>
      <c r="G145" s="96"/>
    </row>
    <row r="146" spans="1:7" ht="285" customHeight="1">
      <c r="A146" s="84" t="s">
        <v>130</v>
      </c>
      <c r="B146" s="84"/>
      <c r="C146" s="84"/>
      <c r="D146" s="84"/>
      <c r="E146" s="84"/>
      <c r="F146" s="84"/>
      <c r="G146" s="84"/>
    </row>
    <row r="147" spans="1:7" ht="12.75" customHeight="1">
      <c r="A147" s="84" t="s">
        <v>131</v>
      </c>
      <c r="B147" s="84"/>
      <c r="C147" s="84"/>
      <c r="D147" s="84"/>
      <c r="E147" s="84"/>
      <c r="F147" s="84"/>
      <c r="G147" s="84"/>
    </row>
    <row r="148" ht="9" customHeight="1"/>
    <row r="149" spans="1:7" ht="15.75">
      <c r="A149" s="82" t="s">
        <v>132</v>
      </c>
      <c r="B149" s="82"/>
      <c r="C149" s="82"/>
      <c r="D149" s="82"/>
      <c r="E149" s="82"/>
      <c r="F149" s="82"/>
      <c r="G149" s="82"/>
    </row>
    <row r="150" ht="9" customHeight="1"/>
    <row r="151" spans="1:7" ht="15.75">
      <c r="A151" s="85" t="s">
        <v>133</v>
      </c>
      <c r="B151" s="85"/>
      <c r="C151" s="85"/>
      <c r="D151" s="85"/>
      <c r="E151" s="85"/>
      <c r="F151" s="85"/>
      <c r="G151" s="85"/>
    </row>
    <row r="152" spans="1:7" ht="15.75">
      <c r="A152" s="85" t="s">
        <v>134</v>
      </c>
      <c r="B152" s="85"/>
      <c r="C152" s="85"/>
      <c r="D152" s="85"/>
      <c r="E152" s="85"/>
      <c r="F152" s="85"/>
      <c r="G152" s="85"/>
    </row>
    <row r="153" spans="1:7" ht="15.75">
      <c r="A153" s="85" t="s">
        <v>135</v>
      </c>
      <c r="B153" s="85"/>
      <c r="C153" s="85"/>
      <c r="D153" s="85"/>
      <c r="E153" s="85"/>
      <c r="F153" s="85"/>
      <c r="G153" s="85"/>
    </row>
    <row r="154" spans="1:7" ht="61.5" customHeight="1">
      <c r="A154" s="85" t="s">
        <v>136</v>
      </c>
      <c r="B154" s="85"/>
      <c r="C154" s="85"/>
      <c r="D154" s="85"/>
      <c r="E154" s="85"/>
      <c r="F154" s="85"/>
      <c r="G154" s="85"/>
    </row>
    <row r="155" spans="1:7" ht="15.75">
      <c r="A155" s="85" t="s">
        <v>137</v>
      </c>
      <c r="B155" s="85"/>
      <c r="C155" s="85"/>
      <c r="D155" s="85"/>
      <c r="E155" s="85"/>
      <c r="F155" s="85"/>
      <c r="G155" s="85"/>
    </row>
    <row r="156" spans="1:7" ht="15.75">
      <c r="A156" s="85" t="s">
        <v>138</v>
      </c>
      <c r="B156" s="85"/>
      <c r="C156" s="85"/>
      <c r="D156" s="85"/>
      <c r="E156" s="85"/>
      <c r="F156" s="85"/>
      <c r="G156" s="85"/>
    </row>
    <row r="157" spans="1:7" ht="9" customHeight="1">
      <c r="A157" s="85"/>
      <c r="B157" s="85"/>
      <c r="C157" s="85"/>
      <c r="D157" s="85"/>
      <c r="E157" s="85"/>
      <c r="F157" s="85"/>
      <c r="G157" s="85"/>
    </row>
    <row r="158" spans="1:7" ht="15.75">
      <c r="A158" s="82" t="s">
        <v>139</v>
      </c>
      <c r="B158" s="82"/>
      <c r="C158" s="82"/>
      <c r="D158" s="82"/>
      <c r="E158" s="82"/>
      <c r="F158" s="82"/>
      <c r="G158" s="82"/>
    </row>
    <row r="159" ht="9" customHeight="1"/>
    <row r="160" spans="1:7" ht="15.75">
      <c r="A160" s="85" t="s">
        <v>140</v>
      </c>
      <c r="B160" s="85"/>
      <c r="C160" s="85"/>
      <c r="D160" s="85"/>
      <c r="E160" s="85"/>
      <c r="F160" s="85"/>
      <c r="G160" s="85"/>
    </row>
    <row r="161" spans="1:7" ht="185.25" customHeight="1">
      <c r="A161" s="85" t="s">
        <v>141</v>
      </c>
      <c r="B161" s="85"/>
      <c r="C161" s="85"/>
      <c r="D161" s="85"/>
      <c r="E161" s="85"/>
      <c r="F161" s="85"/>
      <c r="G161" s="85"/>
    </row>
    <row r="162" spans="1:7" ht="15.75">
      <c r="A162" s="85" t="s">
        <v>142</v>
      </c>
      <c r="B162" s="85"/>
      <c r="C162" s="85"/>
      <c r="D162" s="85"/>
      <c r="E162" s="85"/>
      <c r="F162" s="85"/>
      <c r="G162" s="85"/>
    </row>
    <row r="163" spans="1:7" ht="9" customHeight="1">
      <c r="A163" s="85"/>
      <c r="B163" s="85"/>
      <c r="C163" s="85"/>
      <c r="D163" s="85"/>
      <c r="E163" s="85"/>
      <c r="F163" s="85"/>
      <c r="G163" s="85"/>
    </row>
    <row r="164" spans="1:7" ht="15.75">
      <c r="A164" s="82" t="s">
        <v>143</v>
      </c>
      <c r="B164" s="82"/>
      <c r="C164" s="82"/>
      <c r="D164" s="82"/>
      <c r="E164" s="82"/>
      <c r="F164" s="82"/>
      <c r="G164" s="82"/>
    </row>
    <row r="165" spans="1:7" ht="9" customHeight="1">
      <c r="A165" s="85"/>
      <c r="B165" s="85"/>
      <c r="C165" s="85"/>
      <c r="D165" s="85"/>
      <c r="E165" s="85"/>
      <c r="F165" s="85"/>
      <c r="G165" s="85"/>
    </row>
    <row r="166" spans="1:7" ht="15.75">
      <c r="A166" s="85" t="s">
        <v>144</v>
      </c>
      <c r="B166" s="85"/>
      <c r="C166" s="85"/>
      <c r="D166" s="85"/>
      <c r="E166" s="85"/>
      <c r="F166" s="85"/>
      <c r="G166" s="85"/>
    </row>
    <row r="167" spans="1:7" ht="15.75">
      <c r="A167" s="85" t="s">
        <v>145</v>
      </c>
      <c r="B167" s="85"/>
      <c r="C167" s="85"/>
      <c r="D167" s="85"/>
      <c r="E167" s="85"/>
      <c r="F167" s="85"/>
      <c r="G167" s="85"/>
    </row>
    <row r="168" spans="1:7" ht="97.5" customHeight="1">
      <c r="A168" s="85" t="s">
        <v>146</v>
      </c>
      <c r="B168" s="85"/>
      <c r="C168" s="85"/>
      <c r="D168" s="85"/>
      <c r="E168" s="85"/>
      <c r="F168" s="85"/>
      <c r="G168" s="85"/>
    </row>
    <row r="169" spans="1:7" ht="9" customHeight="1">
      <c r="A169" s="85"/>
      <c r="B169" s="85"/>
      <c r="C169" s="85"/>
      <c r="D169" s="85"/>
      <c r="E169" s="85"/>
      <c r="F169" s="85"/>
      <c r="G169" s="85"/>
    </row>
    <row r="170" spans="1:7" ht="15.75">
      <c r="A170" s="82" t="s">
        <v>147</v>
      </c>
      <c r="B170" s="82"/>
      <c r="C170" s="82"/>
      <c r="D170" s="82"/>
      <c r="E170" s="82"/>
      <c r="F170" s="82"/>
      <c r="G170" s="82"/>
    </row>
    <row r="171" spans="1:7" ht="9" customHeight="1">
      <c r="A171" s="85"/>
      <c r="B171" s="85"/>
      <c r="C171" s="85"/>
      <c r="D171" s="85"/>
      <c r="E171" s="85"/>
      <c r="F171" s="85"/>
      <c r="G171" s="85"/>
    </row>
    <row r="172" spans="1:7" ht="15.75">
      <c r="A172" s="85" t="s">
        <v>148</v>
      </c>
      <c r="B172" s="85"/>
      <c r="C172" s="85"/>
      <c r="D172" s="85"/>
      <c r="E172" s="85"/>
      <c r="F172" s="85"/>
      <c r="G172" s="85"/>
    </row>
    <row r="173" spans="1:7" ht="9" customHeight="1">
      <c r="A173" s="85"/>
      <c r="B173" s="85"/>
      <c r="C173" s="85"/>
      <c r="D173" s="85"/>
      <c r="E173" s="85"/>
      <c r="F173" s="85"/>
      <c r="G173" s="85"/>
    </row>
    <row r="174" spans="1:7" ht="33" customHeight="1">
      <c r="A174" s="101" t="s">
        <v>149</v>
      </c>
      <c r="B174" s="101"/>
      <c r="C174" s="101"/>
      <c r="D174" s="101"/>
      <c r="E174" s="101"/>
      <c r="F174" s="101"/>
      <c r="G174" s="101"/>
    </row>
    <row r="175" spans="1:7" ht="9" customHeight="1">
      <c r="A175" s="85"/>
      <c r="B175" s="85"/>
      <c r="C175" s="85"/>
      <c r="D175" s="85"/>
      <c r="E175" s="85"/>
      <c r="F175" s="85"/>
      <c r="G175" s="85"/>
    </row>
    <row r="176" spans="1:7" ht="33" customHeight="1">
      <c r="A176" s="84" t="s">
        <v>150</v>
      </c>
      <c r="B176" s="84"/>
      <c r="C176" s="84"/>
      <c r="D176" s="84"/>
      <c r="E176" s="84"/>
      <c r="F176" s="84"/>
      <c r="G176" s="84"/>
    </row>
    <row r="177" spans="1:7" ht="33" customHeight="1">
      <c r="A177" s="84" t="s">
        <v>151</v>
      </c>
      <c r="B177" s="84"/>
      <c r="C177" s="84"/>
      <c r="D177" s="84"/>
      <c r="E177" s="84"/>
      <c r="F177" s="84"/>
      <c r="G177" s="84"/>
    </row>
    <row r="178" spans="1:7" ht="46.5" customHeight="1">
      <c r="A178" s="84" t="s">
        <v>152</v>
      </c>
      <c r="B178" s="84"/>
      <c r="C178" s="84"/>
      <c r="D178" s="84"/>
      <c r="E178" s="84"/>
      <c r="F178" s="84"/>
      <c r="G178" s="84"/>
    </row>
    <row r="179" spans="1:7" ht="33" customHeight="1">
      <c r="A179" s="84" t="s">
        <v>153</v>
      </c>
      <c r="B179" s="84"/>
      <c r="C179" s="84"/>
      <c r="D179" s="84"/>
      <c r="E179" s="84"/>
      <c r="F179" s="84"/>
      <c r="G179" s="84"/>
    </row>
    <row r="180" spans="1:7" ht="46.5" customHeight="1">
      <c r="A180" s="84" t="s">
        <v>154</v>
      </c>
      <c r="B180" s="84"/>
      <c r="C180" s="84"/>
      <c r="D180" s="84"/>
      <c r="E180" s="84"/>
      <c r="F180" s="84"/>
      <c r="G180" s="84"/>
    </row>
    <row r="181" spans="1:7" ht="18" customHeight="1">
      <c r="A181" s="84" t="s">
        <v>155</v>
      </c>
      <c r="B181" s="84"/>
      <c r="C181" s="84"/>
      <c r="D181" s="84"/>
      <c r="E181" s="84"/>
      <c r="F181" s="84"/>
      <c r="G181" s="84"/>
    </row>
    <row r="182" spans="1:7" ht="75.75" customHeight="1">
      <c r="A182" s="84" t="s">
        <v>156</v>
      </c>
      <c r="B182" s="84"/>
      <c r="C182" s="84"/>
      <c r="D182" s="84"/>
      <c r="E182" s="84"/>
      <c r="F182" s="84"/>
      <c r="G182" s="84"/>
    </row>
    <row r="183" spans="1:7" ht="46.5" customHeight="1">
      <c r="A183" s="84" t="s">
        <v>157</v>
      </c>
      <c r="B183" s="84"/>
      <c r="C183" s="84"/>
      <c r="D183" s="84"/>
      <c r="E183" s="84"/>
      <c r="F183" s="84"/>
      <c r="G183" s="84"/>
    </row>
    <row r="184" spans="1:7" ht="46.5" customHeight="1">
      <c r="A184" s="84" t="s">
        <v>158</v>
      </c>
      <c r="B184" s="84"/>
      <c r="C184" s="84"/>
      <c r="D184" s="84"/>
      <c r="E184" s="84"/>
      <c r="F184" s="84"/>
      <c r="G184" s="84"/>
    </row>
    <row r="185" spans="1:7" ht="18" customHeight="1">
      <c r="A185" s="84"/>
      <c r="B185" s="84"/>
      <c r="C185" s="84"/>
      <c r="D185" s="84"/>
      <c r="E185" s="84"/>
      <c r="F185" s="84"/>
      <c r="G185" s="84"/>
    </row>
    <row r="186" spans="1:7" ht="18" customHeight="1">
      <c r="A186" s="84" t="s">
        <v>159</v>
      </c>
      <c r="B186" s="84"/>
      <c r="C186" s="84"/>
      <c r="D186" s="84"/>
      <c r="E186" s="84"/>
      <c r="F186" s="84"/>
      <c r="G186" s="84"/>
    </row>
    <row r="187" spans="1:6" ht="15.75">
      <c r="A187" s="1" t="s">
        <v>160</v>
      </c>
      <c r="F187" s="1" t="s">
        <v>161</v>
      </c>
    </row>
  </sheetData>
  <sheetProtection selectLockedCells="1" selectUnlockedCells="1"/>
  <mergeCells count="179">
    <mergeCell ref="A183:G183"/>
    <mergeCell ref="A184:G184"/>
    <mergeCell ref="A185:G185"/>
    <mergeCell ref="A186:G186"/>
    <mergeCell ref="A177:G177"/>
    <mergeCell ref="A178:G178"/>
    <mergeCell ref="A179:G179"/>
    <mergeCell ref="A180:G180"/>
    <mergeCell ref="A181:G181"/>
    <mergeCell ref="A182:G182"/>
    <mergeCell ref="A171:G171"/>
    <mergeCell ref="A172:G172"/>
    <mergeCell ref="A173:G173"/>
    <mergeCell ref="A174:G174"/>
    <mergeCell ref="A175:G175"/>
    <mergeCell ref="A176:G176"/>
    <mergeCell ref="A165:G165"/>
    <mergeCell ref="A166:G166"/>
    <mergeCell ref="A167:G167"/>
    <mergeCell ref="A168:G168"/>
    <mergeCell ref="A169:G169"/>
    <mergeCell ref="A170:G170"/>
    <mergeCell ref="A158:G158"/>
    <mergeCell ref="A160:G160"/>
    <mergeCell ref="A161:G161"/>
    <mergeCell ref="A162:G162"/>
    <mergeCell ref="A163:G163"/>
    <mergeCell ref="A164:G164"/>
    <mergeCell ref="A152:G152"/>
    <mergeCell ref="A153:G153"/>
    <mergeCell ref="A154:G154"/>
    <mergeCell ref="A155:G155"/>
    <mergeCell ref="A156:G156"/>
    <mergeCell ref="A157:G157"/>
    <mergeCell ref="A143:G143"/>
    <mergeCell ref="A145:G145"/>
    <mergeCell ref="A146:G146"/>
    <mergeCell ref="A147:G147"/>
    <mergeCell ref="A149:G149"/>
    <mergeCell ref="A151:G151"/>
    <mergeCell ref="A133:G133"/>
    <mergeCell ref="A135:G135"/>
    <mergeCell ref="A137:G137"/>
    <mergeCell ref="A139:G139"/>
    <mergeCell ref="A140:G140"/>
    <mergeCell ref="A141:G141"/>
    <mergeCell ref="A125:G125"/>
    <mergeCell ref="A127:G127"/>
    <mergeCell ref="A128:G128"/>
    <mergeCell ref="A129:G129"/>
    <mergeCell ref="A130:G130"/>
    <mergeCell ref="A131:G131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5:C85"/>
    <mergeCell ref="A87:G87"/>
    <mergeCell ref="A89:G89"/>
    <mergeCell ref="A91:G91"/>
    <mergeCell ref="B92:C93"/>
    <mergeCell ref="D92:D93"/>
    <mergeCell ref="E92:G92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A68:G68"/>
    <mergeCell ref="A69:G69"/>
    <mergeCell ref="B71:C72"/>
    <mergeCell ref="D71:E71"/>
    <mergeCell ref="F71:F72"/>
    <mergeCell ref="G71:G72"/>
    <mergeCell ref="A60:G60"/>
    <mergeCell ref="A62:G62"/>
    <mergeCell ref="A64:G64"/>
    <mergeCell ref="A65:G65"/>
    <mergeCell ref="A66:G66"/>
    <mergeCell ref="A67:G67"/>
    <mergeCell ref="A54:G54"/>
    <mergeCell ref="A55:G55"/>
    <mergeCell ref="A56:G56"/>
    <mergeCell ref="A57:G57"/>
    <mergeCell ref="A58:G58"/>
    <mergeCell ref="A59:G59"/>
    <mergeCell ref="A46:G46"/>
    <mergeCell ref="A47:G47"/>
    <mergeCell ref="A48:G48"/>
    <mergeCell ref="A49:G49"/>
    <mergeCell ref="A50:G50"/>
    <mergeCell ref="A52:G52"/>
    <mergeCell ref="C40:E40"/>
    <mergeCell ref="F40:G40"/>
    <mergeCell ref="A42:G42"/>
    <mergeCell ref="A43:G43"/>
    <mergeCell ref="A44:G44"/>
    <mergeCell ref="A45:G45"/>
    <mergeCell ref="C37:E37"/>
    <mergeCell ref="F37:G37"/>
    <mergeCell ref="C38:E38"/>
    <mergeCell ref="F38:G38"/>
    <mergeCell ref="C39:E39"/>
    <mergeCell ref="F39:G39"/>
    <mergeCell ref="C34:E34"/>
    <mergeCell ref="F34:G34"/>
    <mergeCell ref="C35:E35"/>
    <mergeCell ref="F35:G35"/>
    <mergeCell ref="C36:E36"/>
    <mergeCell ref="F36:G36"/>
    <mergeCell ref="C31:E31"/>
    <mergeCell ref="F31:G31"/>
    <mergeCell ref="C32:E32"/>
    <mergeCell ref="F32:G32"/>
    <mergeCell ref="C33:E33"/>
    <mergeCell ref="F33:G33"/>
    <mergeCell ref="C28:E28"/>
    <mergeCell ref="F28:G28"/>
    <mergeCell ref="C29:E29"/>
    <mergeCell ref="F29:G29"/>
    <mergeCell ref="C30:E30"/>
    <mergeCell ref="F30:G30"/>
    <mergeCell ref="A23:G23"/>
    <mergeCell ref="A24:G24"/>
    <mergeCell ref="A25:G25"/>
    <mergeCell ref="A26:G26"/>
    <mergeCell ref="C27:E27"/>
    <mergeCell ref="F27:G27"/>
    <mergeCell ref="A15:B15"/>
    <mergeCell ref="A16:B16"/>
    <mergeCell ref="A18:G18"/>
    <mergeCell ref="A19:G19"/>
    <mergeCell ref="A21:G21"/>
    <mergeCell ref="A22:G22"/>
    <mergeCell ref="A7:G7"/>
    <mergeCell ref="A8:G8"/>
    <mergeCell ref="A9:G9"/>
    <mergeCell ref="A11:G11"/>
    <mergeCell ref="A13:B13"/>
    <mergeCell ref="A14:B14"/>
    <mergeCell ref="A1:G1"/>
    <mergeCell ref="A2:G2"/>
    <mergeCell ref="A3:G3"/>
    <mergeCell ref="A4:G4"/>
    <mergeCell ref="B5:G5"/>
    <mergeCell ref="A6:G6"/>
  </mergeCells>
  <printOptions/>
  <pageMargins left="0.9840277777777777" right="0.39375" top="0.7875" bottom="0.7875" header="0.5118055555555555" footer="0.5118055555555555"/>
  <pageSetup fitToHeight="0" fitToWidth="1" horizontalDpi="300" verticalDpi="300" orientation="portrait" paperSize="9" scale="93" r:id="rId1"/>
  <rowBreaks count="2" manualBreakCount="2">
    <brk id="140" max="255" man="1"/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90" zoomScaleNormal="78" zoomScaleSheetLayoutView="90" zoomScalePageLayoutView="0" workbookViewId="0" topLeftCell="A1">
      <selection activeCell="C4" sqref="C4"/>
    </sheetView>
  </sheetViews>
  <sheetFormatPr defaultColWidth="11.57421875" defaultRowHeight="12.75"/>
  <cols>
    <col min="1" max="1" width="28.57421875" style="17" customWidth="1"/>
    <col min="2" max="2" width="54.57421875" style="17" customWidth="1"/>
    <col min="3" max="4" width="20.57421875" style="17" customWidth="1"/>
    <col min="5" max="16384" width="11.57421875" style="17" customWidth="1"/>
  </cols>
  <sheetData>
    <row r="1" spans="2:4" ht="15">
      <c r="B1"/>
      <c r="C1" s="18" t="s">
        <v>162</v>
      </c>
      <c r="D1"/>
    </row>
    <row r="2" spans="2:4" ht="15">
      <c r="B2"/>
      <c r="C2" s="18" t="s">
        <v>163</v>
      </c>
      <c r="D2"/>
    </row>
    <row r="3" spans="2:4" ht="15">
      <c r="B3"/>
      <c r="C3" s="18" t="s">
        <v>164</v>
      </c>
      <c r="D3"/>
    </row>
    <row r="4" spans="2:4" ht="15">
      <c r="B4"/>
      <c r="C4" s="18" t="s">
        <v>165</v>
      </c>
      <c r="D4"/>
    </row>
    <row r="5" ht="15">
      <c r="D5" s="19"/>
    </row>
    <row r="6" spans="1:4" ht="18" customHeight="1">
      <c r="A6" s="102" t="s">
        <v>166</v>
      </c>
      <c r="B6" s="102"/>
      <c r="C6" s="102"/>
      <c r="D6" s="102"/>
    </row>
    <row r="7" spans="1:4" ht="18" customHeight="1">
      <c r="A7" s="102" t="s">
        <v>167</v>
      </c>
      <c r="B7" s="102"/>
      <c r="C7" s="102"/>
      <c r="D7" s="102"/>
    </row>
    <row r="8" spans="1:4" ht="18" customHeight="1">
      <c r="A8" s="20"/>
      <c r="B8" s="20"/>
      <c r="C8" s="20"/>
      <c r="D8" s="20"/>
    </row>
    <row r="9" spans="1:4" ht="18" customHeight="1">
      <c r="A9" s="21"/>
      <c r="B9" s="21"/>
      <c r="C9" s="21"/>
      <c r="D9" s="21" t="s">
        <v>168</v>
      </c>
    </row>
    <row r="10" spans="1:4" ht="33" customHeight="1">
      <c r="A10" s="22" t="s">
        <v>169</v>
      </c>
      <c r="B10" s="23" t="s">
        <v>170</v>
      </c>
      <c r="C10" s="22" t="s">
        <v>171</v>
      </c>
      <c r="D10" s="22" t="s">
        <v>172</v>
      </c>
    </row>
    <row r="11" spans="1:4" ht="33" customHeight="1">
      <c r="A11" s="23" t="s">
        <v>173</v>
      </c>
      <c r="B11" s="24" t="s">
        <v>174</v>
      </c>
      <c r="C11" s="25"/>
      <c r="D11" s="25"/>
    </row>
    <row r="12" spans="1:4" ht="33" customHeight="1">
      <c r="A12" s="23" t="s">
        <v>175</v>
      </c>
      <c r="B12" s="24" t="s">
        <v>176</v>
      </c>
      <c r="C12" s="25"/>
      <c r="D12" s="25"/>
    </row>
    <row r="13" spans="1:4" ht="47.25" customHeight="1">
      <c r="A13" s="23" t="s">
        <v>177</v>
      </c>
      <c r="B13" s="24" t="s">
        <v>178</v>
      </c>
      <c r="C13" s="25"/>
      <c r="D13" s="25"/>
    </row>
    <row r="14" spans="1:4" ht="33" customHeight="1">
      <c r="A14" s="23" t="s">
        <v>179</v>
      </c>
      <c r="B14" s="24" t="s">
        <v>180</v>
      </c>
      <c r="C14" s="25"/>
      <c r="D14" s="25"/>
    </row>
    <row r="15" spans="1:4" ht="47.25" customHeight="1">
      <c r="A15" s="23" t="s">
        <v>181</v>
      </c>
      <c r="B15" s="24" t="s">
        <v>182</v>
      </c>
      <c r="C15" s="25"/>
      <c r="D15" s="25"/>
    </row>
    <row r="16" spans="1:4" ht="33" customHeight="1">
      <c r="A16" s="23" t="s">
        <v>183</v>
      </c>
      <c r="B16" s="24" t="s">
        <v>184</v>
      </c>
      <c r="C16" s="25">
        <f>C17</f>
        <v>0</v>
      </c>
      <c r="D16" s="25">
        <f>D17</f>
        <v>0</v>
      </c>
    </row>
    <row r="17" spans="1:4" ht="47.25" customHeight="1">
      <c r="A17" s="23" t="s">
        <v>185</v>
      </c>
      <c r="B17" s="24" t="s">
        <v>186</v>
      </c>
      <c r="C17" s="25">
        <f>C19+C21</f>
        <v>0</v>
      </c>
      <c r="D17" s="25">
        <f>D19+D21</f>
        <v>0</v>
      </c>
    </row>
    <row r="18" spans="1:4" ht="47.25" customHeight="1">
      <c r="A18" s="23" t="s">
        <v>187</v>
      </c>
      <c r="B18" s="24" t="s">
        <v>188</v>
      </c>
      <c r="C18" s="25">
        <f>C19</f>
        <v>-387500</v>
      </c>
      <c r="D18" s="25">
        <f>D19</f>
        <v>0</v>
      </c>
    </row>
    <row r="19" spans="1:4" ht="47.25" customHeight="1">
      <c r="A19" s="23" t="s">
        <v>189</v>
      </c>
      <c r="B19" s="24" t="s">
        <v>190</v>
      </c>
      <c r="C19" s="25">
        <v>-387500</v>
      </c>
      <c r="D19" s="25">
        <v>0</v>
      </c>
    </row>
    <row r="20" spans="1:4" ht="47.25" customHeight="1">
      <c r="A20" s="23" t="s">
        <v>191</v>
      </c>
      <c r="B20" s="24" t="s">
        <v>192</v>
      </c>
      <c r="C20" s="25">
        <f>C21</f>
        <v>387500</v>
      </c>
      <c r="D20" s="25">
        <f>D21</f>
        <v>0</v>
      </c>
    </row>
    <row r="21" spans="1:4" ht="47.25" customHeight="1">
      <c r="A21" s="23" t="s">
        <v>193</v>
      </c>
      <c r="B21" s="24" t="s">
        <v>194</v>
      </c>
      <c r="C21" s="25">
        <v>387500</v>
      </c>
      <c r="D21" s="25">
        <v>0</v>
      </c>
    </row>
    <row r="22" spans="1:4" ht="33" customHeight="1">
      <c r="A22" s="23" t="s">
        <v>195</v>
      </c>
      <c r="B22" s="24" t="s">
        <v>196</v>
      </c>
      <c r="C22" s="25">
        <f>C27+C23</f>
        <v>340550.9699999988</v>
      </c>
      <c r="D22" s="25">
        <f>D27+D23</f>
        <v>217027.72999999952</v>
      </c>
    </row>
    <row r="23" spans="1:4" ht="18" customHeight="1">
      <c r="A23" s="23" t="s">
        <v>197</v>
      </c>
      <c r="B23" s="24" t="s">
        <v>198</v>
      </c>
      <c r="C23" s="25">
        <f aca="true" t="shared" si="0" ref="C23:D25">C24</f>
        <v>-8612179</v>
      </c>
      <c r="D23" s="25">
        <f t="shared" si="0"/>
        <v>-7061726.44</v>
      </c>
    </row>
    <row r="24" spans="1:4" ht="18" customHeight="1">
      <c r="A24" s="23" t="s">
        <v>199</v>
      </c>
      <c r="B24" s="24" t="s">
        <v>200</v>
      </c>
      <c r="C24" s="25">
        <f t="shared" si="0"/>
        <v>-8612179</v>
      </c>
      <c r="D24" s="25">
        <f t="shared" si="0"/>
        <v>-7061726.44</v>
      </c>
    </row>
    <row r="25" spans="1:4" ht="33" customHeight="1">
      <c r="A25" s="23" t="s">
        <v>201</v>
      </c>
      <c r="B25" s="24" t="s">
        <v>202</v>
      </c>
      <c r="C25" s="25">
        <f t="shared" si="0"/>
        <v>-8612179</v>
      </c>
      <c r="D25" s="25">
        <f t="shared" si="0"/>
        <v>-7061726.44</v>
      </c>
    </row>
    <row r="26" spans="1:4" ht="33" customHeight="1">
      <c r="A26" s="23" t="s">
        <v>203</v>
      </c>
      <c r="B26" s="24" t="s">
        <v>204</v>
      </c>
      <c r="C26" s="25">
        <f>-(8224679+387500)</f>
        <v>-8612179</v>
      </c>
      <c r="D26" s="25">
        <v>-7061726.44</v>
      </c>
    </row>
    <row r="27" spans="1:4" ht="18" customHeight="1">
      <c r="A27" s="23" t="s">
        <v>205</v>
      </c>
      <c r="B27" s="24" t="s">
        <v>206</v>
      </c>
      <c r="C27" s="25">
        <f aca="true" t="shared" si="1" ref="C27:D29">C28</f>
        <v>8952729.969999999</v>
      </c>
      <c r="D27" s="25">
        <f t="shared" si="1"/>
        <v>7278754.17</v>
      </c>
    </row>
    <row r="28" spans="1:4" ht="18" customHeight="1">
      <c r="A28" s="23" t="s">
        <v>207</v>
      </c>
      <c r="B28" s="24" t="s">
        <v>208</v>
      </c>
      <c r="C28" s="25">
        <f t="shared" si="1"/>
        <v>8952729.969999999</v>
      </c>
      <c r="D28" s="25">
        <f t="shared" si="1"/>
        <v>7278754.17</v>
      </c>
    </row>
    <row r="29" spans="1:4" ht="33" customHeight="1">
      <c r="A29" s="23" t="s">
        <v>209</v>
      </c>
      <c r="B29" s="24" t="s">
        <v>210</v>
      </c>
      <c r="C29" s="25">
        <f t="shared" si="1"/>
        <v>8952729.969999999</v>
      </c>
      <c r="D29" s="25">
        <f t="shared" si="1"/>
        <v>7278754.17</v>
      </c>
    </row>
    <row r="30" spans="1:4" ht="33" customHeight="1">
      <c r="A30" s="23" t="s">
        <v>211</v>
      </c>
      <c r="B30" s="24" t="s">
        <v>212</v>
      </c>
      <c r="C30" s="25">
        <f>6441200+387500+115100+20000+5000+255062.02+63690+3184.5+82800+230000+11500+65989+846100+45604.45+380000</f>
        <v>8952729.969999999</v>
      </c>
      <c r="D30" s="25">
        <v>7278754.17</v>
      </c>
    </row>
    <row r="31" spans="1:4" ht="18" customHeight="1">
      <c r="A31" s="23"/>
      <c r="B31" s="24" t="s">
        <v>213</v>
      </c>
      <c r="C31" s="25">
        <f>C22+C17+C11</f>
        <v>340550.9699999988</v>
      </c>
      <c r="D31" s="25">
        <f>D22+D17+D11</f>
        <v>217027.72999999952</v>
      </c>
    </row>
    <row r="32" spans="1:4" ht="18" customHeight="1">
      <c r="A32" s="21"/>
      <c r="B32" s="21"/>
      <c r="C32" s="21"/>
      <c r="D32" s="21"/>
    </row>
    <row r="33" spans="1:4" ht="18" customHeight="1">
      <c r="A33" s="21" t="s">
        <v>214</v>
      </c>
      <c r="B33" s="21"/>
      <c r="C33" s="21" t="s">
        <v>215</v>
      </c>
      <c r="D33" s="21"/>
    </row>
  </sheetData>
  <sheetProtection selectLockedCells="1" selectUnlockedCells="1"/>
  <mergeCells count="2">
    <mergeCell ref="A6:D6"/>
    <mergeCell ref="A7:D7"/>
  </mergeCells>
  <printOptions horizontalCentered="1"/>
  <pageMargins left="0.9840277777777777" right="0.39375" top="0.8861111111111111" bottom="0.8861111111111111" header="0.5118055555555555" footer="0.5118055555555555"/>
  <pageSetup firstPageNumber="1" useFirstPageNumber="1"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view="pageBreakPreview" zoomScale="90" zoomScaleNormal="78" zoomScaleSheetLayoutView="90" zoomScalePageLayoutView="0" workbookViewId="0" topLeftCell="A1">
      <selection activeCell="R74" sqref="R74"/>
    </sheetView>
  </sheetViews>
  <sheetFormatPr defaultColWidth="11.57421875" defaultRowHeight="12.75"/>
  <cols>
    <col min="1" max="1" width="30.28125" style="1" customWidth="1"/>
    <col min="2" max="2" width="28.421875" style="1" customWidth="1"/>
    <col min="3" max="3" width="35.140625" style="1" customWidth="1"/>
    <col min="4" max="5" width="22.421875" style="21" customWidth="1"/>
    <col min="6" max="16384" width="11.57421875" style="1" customWidth="1"/>
  </cols>
  <sheetData>
    <row r="1" spans="3:6" ht="15.75">
      <c r="C1" s="26"/>
      <c r="D1" s="103" t="s">
        <v>216</v>
      </c>
      <c r="E1" s="103"/>
      <c r="F1" s="26"/>
    </row>
    <row r="2" spans="3:6" ht="15.75">
      <c r="C2" s="26"/>
      <c r="D2" s="103" t="s">
        <v>217</v>
      </c>
      <c r="E2" s="103"/>
      <c r="F2" s="26"/>
    </row>
    <row r="3" spans="3:6" ht="15.75">
      <c r="C3" s="26"/>
      <c r="D3" s="103" t="s">
        <v>218</v>
      </c>
      <c r="E3" s="103"/>
      <c r="F3" s="26"/>
    </row>
    <row r="4" spans="3:6" ht="15.75">
      <c r="C4" s="26"/>
      <c r="D4" s="18" t="s">
        <v>165</v>
      </c>
      <c r="E4" s="27"/>
      <c r="F4" s="26"/>
    </row>
    <row r="6" spans="1:5" ht="18" customHeight="1">
      <c r="A6" s="104" t="s">
        <v>219</v>
      </c>
      <c r="B6" s="104"/>
      <c r="C6" s="104"/>
      <c r="D6" s="104"/>
      <c r="E6" s="104"/>
    </row>
    <row r="7" spans="1:5" ht="18" customHeight="1">
      <c r="A7" s="104" t="s">
        <v>220</v>
      </c>
      <c r="B7" s="104"/>
      <c r="C7" s="104"/>
      <c r="D7" s="104"/>
      <c r="E7" s="104"/>
    </row>
    <row r="8" spans="1:5" ht="18" customHeight="1">
      <c r="A8" s="104" t="s">
        <v>3</v>
      </c>
      <c r="B8" s="104"/>
      <c r="C8" s="104"/>
      <c r="D8" s="104"/>
      <c r="E8" s="104"/>
    </row>
    <row r="9" ht="18" customHeight="1">
      <c r="E9" s="28" t="s">
        <v>168</v>
      </c>
    </row>
    <row r="10" spans="1:256" s="29" customFormat="1" ht="12.75" customHeight="1">
      <c r="A10" s="105" t="s">
        <v>221</v>
      </c>
      <c r="B10" s="106" t="s">
        <v>222</v>
      </c>
      <c r="C10" s="106"/>
      <c r="D10" s="105" t="s">
        <v>223</v>
      </c>
      <c r="E10" s="105" t="s">
        <v>224</v>
      </c>
      <c r="IV10"/>
    </row>
    <row r="11" spans="1:256" s="29" customFormat="1" ht="18" customHeight="1">
      <c r="A11" s="105"/>
      <c r="B11" s="106"/>
      <c r="C11" s="106"/>
      <c r="D11" s="105"/>
      <c r="E11" s="105"/>
      <c r="IV11"/>
    </row>
    <row r="12" spans="1:256" s="29" customFormat="1" ht="12.75">
      <c r="A12" s="105"/>
      <c r="B12" s="106"/>
      <c r="C12" s="106"/>
      <c r="D12" s="105"/>
      <c r="E12" s="105"/>
      <c r="IV12"/>
    </row>
    <row r="13" spans="1:256" s="29" customFormat="1" ht="18" customHeight="1">
      <c r="A13" s="23" t="s">
        <v>225</v>
      </c>
      <c r="B13" s="107" t="s">
        <v>226</v>
      </c>
      <c r="C13" s="107"/>
      <c r="D13" s="25">
        <f>D14+D18+D28+D31+D39+D42+D48+D52</f>
        <v>1980779</v>
      </c>
      <c r="E13" s="25">
        <f>E14+E18+E28+E31+E39+E42+E48+E52</f>
        <v>820473.8300000001</v>
      </c>
      <c r="IV13"/>
    </row>
    <row r="14" spans="1:256" s="29" customFormat="1" ht="18" customHeight="1">
      <c r="A14" s="23" t="s">
        <v>227</v>
      </c>
      <c r="B14" s="107" t="s">
        <v>228</v>
      </c>
      <c r="C14" s="107"/>
      <c r="D14" s="25">
        <f>D15</f>
        <v>325000</v>
      </c>
      <c r="E14" s="25">
        <f>E15</f>
        <v>354938.13</v>
      </c>
      <c r="IV14"/>
    </row>
    <row r="15" spans="1:256" s="29" customFormat="1" ht="18" customHeight="1">
      <c r="A15" s="23" t="s">
        <v>229</v>
      </c>
      <c r="B15" s="107" t="s">
        <v>230</v>
      </c>
      <c r="C15" s="107"/>
      <c r="D15" s="25">
        <f>D16</f>
        <v>325000</v>
      </c>
      <c r="E15" s="25">
        <f>E16+E17</f>
        <v>354938.13</v>
      </c>
      <c r="IV15"/>
    </row>
    <row r="16" spans="1:256" s="29" customFormat="1" ht="75.75" customHeight="1">
      <c r="A16" s="23" t="s">
        <v>231</v>
      </c>
      <c r="B16" s="107" t="s">
        <v>232</v>
      </c>
      <c r="C16" s="107"/>
      <c r="D16" s="25">
        <v>325000</v>
      </c>
      <c r="E16" s="25">
        <v>352130.13</v>
      </c>
      <c r="IV16"/>
    </row>
    <row r="17" spans="1:256" s="29" customFormat="1" ht="47.25" customHeight="1">
      <c r="A17" s="23" t="s">
        <v>233</v>
      </c>
      <c r="B17" s="107" t="s">
        <v>234</v>
      </c>
      <c r="C17" s="107"/>
      <c r="D17" s="25">
        <v>0</v>
      </c>
      <c r="E17" s="25">
        <v>2808</v>
      </c>
      <c r="IV17"/>
    </row>
    <row r="18" spans="1:256" s="29" customFormat="1" ht="33" customHeight="1">
      <c r="A18" s="23" t="s">
        <v>235</v>
      </c>
      <c r="B18" s="107" t="s">
        <v>236</v>
      </c>
      <c r="C18" s="107"/>
      <c r="D18" s="25">
        <f>D19</f>
        <v>278989</v>
      </c>
      <c r="E18" s="25">
        <f>E19</f>
        <v>278988.01</v>
      </c>
      <c r="IV18"/>
    </row>
    <row r="19" spans="1:256" s="29" customFormat="1" ht="33" customHeight="1">
      <c r="A19" s="30" t="s">
        <v>237</v>
      </c>
      <c r="B19" s="107" t="s">
        <v>238</v>
      </c>
      <c r="C19" s="107"/>
      <c r="D19" s="25">
        <f>D20+D22+D24</f>
        <v>278989</v>
      </c>
      <c r="E19" s="25">
        <f>E20+E22+E24+E26</f>
        <v>278988.01</v>
      </c>
      <c r="IV19"/>
    </row>
    <row r="20" spans="1:256" s="29" customFormat="1" ht="75.75" customHeight="1">
      <c r="A20" s="23" t="s">
        <v>239</v>
      </c>
      <c r="B20" s="107" t="s">
        <v>240</v>
      </c>
      <c r="C20" s="107"/>
      <c r="D20" s="25">
        <f>D21</f>
        <v>126990</v>
      </c>
      <c r="E20" s="25">
        <f>E21</f>
        <v>126990.64</v>
      </c>
      <c r="IV20"/>
    </row>
    <row r="21" spans="1:256" s="29" customFormat="1" ht="103.5" customHeight="1">
      <c r="A21" s="23" t="s">
        <v>241</v>
      </c>
      <c r="B21" s="107" t="s">
        <v>242</v>
      </c>
      <c r="C21" s="107"/>
      <c r="D21" s="25">
        <v>126990</v>
      </c>
      <c r="E21" s="25">
        <v>126990.64</v>
      </c>
      <c r="IV21"/>
    </row>
    <row r="22" spans="1:256" s="29" customFormat="1" ht="89.25" customHeight="1">
      <c r="A22" s="23" t="s">
        <v>243</v>
      </c>
      <c r="B22" s="107" t="s">
        <v>244</v>
      </c>
      <c r="C22" s="107"/>
      <c r="D22" s="25">
        <f>D23</f>
        <v>934</v>
      </c>
      <c r="E22" s="25">
        <f>E23</f>
        <v>933.42</v>
      </c>
      <c r="IV22"/>
    </row>
    <row r="23" spans="1:256" s="29" customFormat="1" ht="117.75" customHeight="1">
      <c r="A23" s="23" t="s">
        <v>245</v>
      </c>
      <c r="B23" s="107" t="s">
        <v>246</v>
      </c>
      <c r="C23" s="107"/>
      <c r="D23" s="25">
        <v>934</v>
      </c>
      <c r="E23" s="25">
        <v>933.42</v>
      </c>
      <c r="IV23"/>
    </row>
    <row r="24" spans="1:256" s="29" customFormat="1" ht="75.75" customHeight="1">
      <c r="A24" s="23" t="s">
        <v>247</v>
      </c>
      <c r="B24" s="107" t="s">
        <v>248</v>
      </c>
      <c r="C24" s="107"/>
      <c r="D24" s="25">
        <f>D25</f>
        <v>151065</v>
      </c>
      <c r="E24" s="25">
        <f>E25</f>
        <v>169659.93</v>
      </c>
      <c r="IV24"/>
    </row>
    <row r="25" spans="1:256" s="29" customFormat="1" ht="117.75" customHeight="1">
      <c r="A25" s="23" t="s">
        <v>249</v>
      </c>
      <c r="B25" s="107" t="s">
        <v>250</v>
      </c>
      <c r="C25" s="107"/>
      <c r="D25" s="25">
        <v>151065</v>
      </c>
      <c r="E25" s="25">
        <v>169659.93</v>
      </c>
      <c r="IV25"/>
    </row>
    <row r="26" spans="1:256" s="29" customFormat="1" ht="75.75" customHeight="1">
      <c r="A26" s="23" t="s">
        <v>251</v>
      </c>
      <c r="B26" s="107" t="s">
        <v>252</v>
      </c>
      <c r="C26" s="107"/>
      <c r="D26" s="25">
        <f>D27</f>
        <v>0</v>
      </c>
      <c r="E26" s="25">
        <f>E27</f>
        <v>-18595.98</v>
      </c>
      <c r="IV26"/>
    </row>
    <row r="27" spans="1:256" s="29" customFormat="1" ht="117.75" customHeight="1">
      <c r="A27" s="23" t="s">
        <v>253</v>
      </c>
      <c r="B27" s="107" t="s">
        <v>250</v>
      </c>
      <c r="C27" s="107"/>
      <c r="D27" s="25">
        <v>0</v>
      </c>
      <c r="E27" s="25">
        <v>-18595.98</v>
      </c>
      <c r="IV27"/>
    </row>
    <row r="28" spans="1:256" s="29" customFormat="1" ht="18" customHeight="1">
      <c r="A28" s="23" t="s">
        <v>254</v>
      </c>
      <c r="B28" s="107" t="s">
        <v>255</v>
      </c>
      <c r="C28" s="107"/>
      <c r="D28" s="25">
        <f>D29</f>
        <v>52000</v>
      </c>
      <c r="E28" s="25">
        <f>E29</f>
        <v>55326.08</v>
      </c>
      <c r="IV28"/>
    </row>
    <row r="29" spans="1:256" s="29" customFormat="1" ht="18" customHeight="1">
      <c r="A29" s="23" t="s">
        <v>256</v>
      </c>
      <c r="B29" s="107" t="s">
        <v>257</v>
      </c>
      <c r="C29" s="107"/>
      <c r="D29" s="25">
        <f>D30</f>
        <v>52000</v>
      </c>
      <c r="E29" s="25">
        <f>E30</f>
        <v>55326.08</v>
      </c>
      <c r="IV29"/>
    </row>
    <row r="30" spans="1:256" s="29" customFormat="1" ht="18" customHeight="1">
      <c r="A30" s="23" t="s">
        <v>258</v>
      </c>
      <c r="B30" s="107" t="s">
        <v>257</v>
      </c>
      <c r="C30" s="107"/>
      <c r="D30" s="25">
        <v>52000</v>
      </c>
      <c r="E30" s="25">
        <v>55326.08</v>
      </c>
      <c r="IV30"/>
    </row>
    <row r="31" spans="1:256" s="29" customFormat="1" ht="18" customHeight="1">
      <c r="A31" s="23" t="s">
        <v>259</v>
      </c>
      <c r="B31" s="107" t="s">
        <v>260</v>
      </c>
      <c r="C31" s="107"/>
      <c r="D31" s="25">
        <f>D32+D34</f>
        <v>178000</v>
      </c>
      <c r="E31" s="25">
        <f>E32+E34</f>
        <v>46872.06</v>
      </c>
      <c r="IV31"/>
    </row>
    <row r="32" spans="1:256" s="29" customFormat="1" ht="18" customHeight="1">
      <c r="A32" s="23" t="s">
        <v>261</v>
      </c>
      <c r="B32" s="107" t="s">
        <v>262</v>
      </c>
      <c r="C32" s="107"/>
      <c r="D32" s="25">
        <f>D33</f>
        <v>15000</v>
      </c>
      <c r="E32" s="25">
        <f>E33</f>
        <v>27881.66</v>
      </c>
      <c r="IV32"/>
    </row>
    <row r="33" spans="1:256" s="29" customFormat="1" ht="47.25" customHeight="1">
      <c r="A33" s="23" t="s">
        <v>263</v>
      </c>
      <c r="B33" s="107" t="s">
        <v>264</v>
      </c>
      <c r="C33" s="107"/>
      <c r="D33" s="25">
        <v>15000</v>
      </c>
      <c r="E33" s="25">
        <v>27881.66</v>
      </c>
      <c r="IV33"/>
    </row>
    <row r="34" spans="1:256" s="29" customFormat="1" ht="18" customHeight="1">
      <c r="A34" s="23" t="s">
        <v>265</v>
      </c>
      <c r="B34" s="107" t="s">
        <v>266</v>
      </c>
      <c r="C34" s="107"/>
      <c r="D34" s="25">
        <f>D35+D37</f>
        <v>163000</v>
      </c>
      <c r="E34" s="25">
        <f>E35+E37</f>
        <v>18990.4</v>
      </c>
      <c r="IV34"/>
    </row>
    <row r="35" spans="1:256" s="29" customFormat="1" ht="18" customHeight="1">
      <c r="A35" s="23" t="s">
        <v>267</v>
      </c>
      <c r="B35" s="107" t="s">
        <v>268</v>
      </c>
      <c r="C35" s="107"/>
      <c r="D35" s="25">
        <f>D36</f>
        <v>110000</v>
      </c>
      <c r="E35" s="25">
        <f>E36</f>
        <v>13689.32</v>
      </c>
      <c r="IV35"/>
    </row>
    <row r="36" spans="1:256" s="29" customFormat="1" ht="33" customHeight="1">
      <c r="A36" s="23" t="s">
        <v>269</v>
      </c>
      <c r="B36" s="107" t="s">
        <v>270</v>
      </c>
      <c r="C36" s="107"/>
      <c r="D36" s="25">
        <v>110000</v>
      </c>
      <c r="E36" s="25">
        <v>13689.32</v>
      </c>
      <c r="IV36"/>
    </row>
    <row r="37" spans="1:256" s="29" customFormat="1" ht="18" customHeight="1">
      <c r="A37" s="23" t="s">
        <v>271</v>
      </c>
      <c r="B37" s="107" t="s">
        <v>272</v>
      </c>
      <c r="C37" s="107"/>
      <c r="D37" s="25">
        <f>D38</f>
        <v>53000</v>
      </c>
      <c r="E37" s="25">
        <f>E38</f>
        <v>5301.08</v>
      </c>
      <c r="IV37"/>
    </row>
    <row r="38" spans="1:256" s="29" customFormat="1" ht="33" customHeight="1">
      <c r="A38" s="23" t="s">
        <v>273</v>
      </c>
      <c r="B38" s="107" t="s">
        <v>274</v>
      </c>
      <c r="C38" s="107"/>
      <c r="D38" s="25">
        <v>53000</v>
      </c>
      <c r="E38" s="25">
        <v>5301.08</v>
      </c>
      <c r="IV38"/>
    </row>
    <row r="39" spans="1:256" s="29" customFormat="1" ht="18" customHeight="1">
      <c r="A39" s="23" t="s">
        <v>275</v>
      </c>
      <c r="B39" s="107" t="s">
        <v>276</v>
      </c>
      <c r="C39" s="107"/>
      <c r="D39" s="25">
        <f>D40</f>
        <v>6000</v>
      </c>
      <c r="E39" s="25">
        <f>E40</f>
        <v>4490</v>
      </c>
      <c r="IV39"/>
    </row>
    <row r="40" spans="1:256" s="29" customFormat="1" ht="47.25" customHeight="1">
      <c r="A40" s="23" t="s">
        <v>277</v>
      </c>
      <c r="B40" s="107" t="s">
        <v>278</v>
      </c>
      <c r="C40" s="107"/>
      <c r="D40" s="25">
        <f>D41</f>
        <v>6000</v>
      </c>
      <c r="E40" s="25">
        <f>E41</f>
        <v>4490</v>
      </c>
      <c r="IV40"/>
    </row>
    <row r="41" spans="1:256" s="29" customFormat="1" ht="75.75" customHeight="1">
      <c r="A41" s="23" t="s">
        <v>279</v>
      </c>
      <c r="B41" s="107" t="s">
        <v>280</v>
      </c>
      <c r="C41" s="107"/>
      <c r="D41" s="25">
        <v>6000</v>
      </c>
      <c r="E41" s="25">
        <v>4490</v>
      </c>
      <c r="IV41"/>
    </row>
    <row r="42" spans="1:256" s="29" customFormat="1" ht="47.25" customHeight="1">
      <c r="A42" s="23" t="s">
        <v>281</v>
      </c>
      <c r="B42" s="107" t="s">
        <v>282</v>
      </c>
      <c r="C42" s="107"/>
      <c r="D42" s="25">
        <f>D43</f>
        <v>1000</v>
      </c>
      <c r="E42" s="25">
        <f>E43</f>
        <v>169.55</v>
      </c>
      <c r="IV42"/>
    </row>
    <row r="43" spans="1:256" s="29" customFormat="1" ht="89.25" customHeight="1">
      <c r="A43" s="23" t="s">
        <v>283</v>
      </c>
      <c r="B43" s="107" t="s">
        <v>284</v>
      </c>
      <c r="C43" s="107"/>
      <c r="D43" s="25">
        <f>D44+D46</f>
        <v>1000</v>
      </c>
      <c r="E43" s="25">
        <f>E44+E46</f>
        <v>169.55</v>
      </c>
      <c r="IV43"/>
    </row>
    <row r="44" spans="1:256" s="29" customFormat="1" ht="75.75" customHeight="1">
      <c r="A44" s="23" t="s">
        <v>285</v>
      </c>
      <c r="B44" s="107" t="s">
        <v>286</v>
      </c>
      <c r="C44" s="107"/>
      <c r="D44" s="25">
        <f>D45</f>
        <v>0</v>
      </c>
      <c r="E44" s="25">
        <f>E45</f>
        <v>169.55</v>
      </c>
      <c r="IV44"/>
    </row>
    <row r="45" spans="1:256" s="29" customFormat="1" ht="75.75" customHeight="1">
      <c r="A45" s="23" t="s">
        <v>287</v>
      </c>
      <c r="B45" s="107" t="s">
        <v>288</v>
      </c>
      <c r="C45" s="107"/>
      <c r="D45" s="25">
        <v>0</v>
      </c>
      <c r="E45" s="25">
        <v>169.55</v>
      </c>
      <c r="IV45"/>
    </row>
    <row r="46" spans="1:256" s="29" customFormat="1" ht="89.25" customHeight="1">
      <c r="A46" s="23" t="s">
        <v>289</v>
      </c>
      <c r="B46" s="107" t="s">
        <v>290</v>
      </c>
      <c r="C46" s="107"/>
      <c r="D46" s="25">
        <f>D47</f>
        <v>1000</v>
      </c>
      <c r="E46" s="25">
        <f>E47</f>
        <v>0</v>
      </c>
      <c r="IV46"/>
    </row>
    <row r="47" spans="1:256" s="29" customFormat="1" ht="75.75" customHeight="1">
      <c r="A47" s="23" t="s">
        <v>291</v>
      </c>
      <c r="B47" s="107" t="s">
        <v>292</v>
      </c>
      <c r="C47" s="107"/>
      <c r="D47" s="25">
        <v>1000</v>
      </c>
      <c r="E47" s="25">
        <v>0</v>
      </c>
      <c r="IV47"/>
    </row>
    <row r="48" spans="1:256" s="29" customFormat="1" ht="33" customHeight="1">
      <c r="A48" s="23" t="s">
        <v>293</v>
      </c>
      <c r="B48" s="107" t="s">
        <v>294</v>
      </c>
      <c r="C48" s="107"/>
      <c r="D48" s="25">
        <f aca="true" t="shared" si="0" ref="D48:E50">D49</f>
        <v>523045.61</v>
      </c>
      <c r="E48" s="25">
        <f t="shared" si="0"/>
        <v>73690</v>
      </c>
      <c r="IV48"/>
    </row>
    <row r="49" spans="1:256" s="29" customFormat="1" ht="75.75" customHeight="1">
      <c r="A49" s="23" t="s">
        <v>295</v>
      </c>
      <c r="B49" s="107" t="s">
        <v>296</v>
      </c>
      <c r="C49" s="107"/>
      <c r="D49" s="25">
        <f t="shared" si="0"/>
        <v>523045.61</v>
      </c>
      <c r="E49" s="25">
        <f t="shared" si="0"/>
        <v>73690</v>
      </c>
      <c r="IV49"/>
    </row>
    <row r="50" spans="1:256" s="29" customFormat="1" ht="89.25" customHeight="1">
      <c r="A50" s="23" t="s">
        <v>297</v>
      </c>
      <c r="B50" s="107" t="s">
        <v>298</v>
      </c>
      <c r="C50" s="107"/>
      <c r="D50" s="25">
        <f t="shared" si="0"/>
        <v>523045.61</v>
      </c>
      <c r="E50" s="25">
        <f t="shared" si="0"/>
        <v>73690</v>
      </c>
      <c r="IV50"/>
    </row>
    <row r="51" spans="1:256" s="29" customFormat="1" ht="89.25" customHeight="1">
      <c r="A51" s="23" t="s">
        <v>299</v>
      </c>
      <c r="B51" s="107" t="s">
        <v>300</v>
      </c>
      <c r="C51" s="107"/>
      <c r="D51" s="25">
        <f>63690+230000+229355.61</f>
        <v>523045.61</v>
      </c>
      <c r="E51" s="25">
        <v>73690</v>
      </c>
      <c r="IV51"/>
    </row>
    <row r="52" spans="1:256" s="29" customFormat="1" ht="18" customHeight="1">
      <c r="A52" s="23" t="s">
        <v>301</v>
      </c>
      <c r="B52" s="107" t="s">
        <v>302</v>
      </c>
      <c r="C52" s="107"/>
      <c r="D52" s="25">
        <f>D53</f>
        <v>616744.39</v>
      </c>
      <c r="E52" s="25">
        <f>E53</f>
        <v>6000</v>
      </c>
      <c r="IV52"/>
    </row>
    <row r="53" spans="1:256" s="29" customFormat="1" ht="33" customHeight="1">
      <c r="A53" s="23" t="s">
        <v>303</v>
      </c>
      <c r="B53" s="107" t="s">
        <v>304</v>
      </c>
      <c r="C53" s="107"/>
      <c r="D53" s="25">
        <f>D54</f>
        <v>616744.39</v>
      </c>
      <c r="E53" s="25">
        <f>E54</f>
        <v>6000</v>
      </c>
      <c r="IV53"/>
    </row>
    <row r="54" spans="1:256" s="29" customFormat="1" ht="47.25" customHeight="1">
      <c r="A54" s="23" t="s">
        <v>305</v>
      </c>
      <c r="B54" s="107" t="s">
        <v>306</v>
      </c>
      <c r="C54" s="107"/>
      <c r="D54" s="25">
        <f>6000+610744.39</f>
        <v>616744.39</v>
      </c>
      <c r="E54" s="25">
        <v>6000</v>
      </c>
      <c r="H54" s="29">
        <v>610744.39</v>
      </c>
      <c r="IV54"/>
    </row>
    <row r="55" spans="1:256" s="29" customFormat="1" ht="18" customHeight="1">
      <c r="A55" s="23" t="s">
        <v>307</v>
      </c>
      <c r="B55" s="107" t="s">
        <v>308</v>
      </c>
      <c r="C55" s="107"/>
      <c r="D55" s="25">
        <f>D56</f>
        <v>6243900</v>
      </c>
      <c r="E55" s="25">
        <f>E56</f>
        <v>6229484</v>
      </c>
      <c r="IV55"/>
    </row>
    <row r="56" spans="1:256" s="29" customFormat="1" ht="33" customHeight="1">
      <c r="A56" s="23" t="s">
        <v>309</v>
      </c>
      <c r="B56" s="107" t="s">
        <v>310</v>
      </c>
      <c r="C56" s="107"/>
      <c r="D56" s="25">
        <f>D57+D62+D67</f>
        <v>6243900</v>
      </c>
      <c r="E56" s="25">
        <f>E57+E62+E67</f>
        <v>6229484</v>
      </c>
      <c r="IV56"/>
    </row>
    <row r="57" spans="1:256" s="29" customFormat="1" ht="18" customHeight="1">
      <c r="A57" s="23" t="s">
        <v>311</v>
      </c>
      <c r="B57" s="107" t="s">
        <v>312</v>
      </c>
      <c r="C57" s="107"/>
      <c r="D57" s="25">
        <f>D58+D60</f>
        <v>6021000</v>
      </c>
      <c r="E57" s="25">
        <f>E58+E60</f>
        <v>6021000</v>
      </c>
      <c r="IV57"/>
    </row>
    <row r="58" spans="1:256" s="29" customFormat="1" ht="18" customHeight="1">
      <c r="A58" s="23" t="s">
        <v>313</v>
      </c>
      <c r="B58" s="107" t="s">
        <v>314</v>
      </c>
      <c r="C58" s="107"/>
      <c r="D58" s="25">
        <f>D59</f>
        <v>5641000</v>
      </c>
      <c r="E58" s="25">
        <f>E59</f>
        <v>5641000</v>
      </c>
      <c r="IV58"/>
    </row>
    <row r="59" spans="1:256" s="29" customFormat="1" ht="33" customHeight="1">
      <c r="A59" s="23" t="s">
        <v>315</v>
      </c>
      <c r="B59" s="107" t="s">
        <v>316</v>
      </c>
      <c r="C59" s="107"/>
      <c r="D59" s="25">
        <v>5641000</v>
      </c>
      <c r="E59" s="25">
        <v>5641000</v>
      </c>
      <c r="IV59"/>
    </row>
    <row r="60" spans="1:256" s="29" customFormat="1" ht="33" customHeight="1">
      <c r="A60" s="23" t="s">
        <v>317</v>
      </c>
      <c r="B60" s="107" t="s">
        <v>318</v>
      </c>
      <c r="C60" s="107"/>
      <c r="D60" s="25">
        <f>D61</f>
        <v>380000</v>
      </c>
      <c r="E60" s="25">
        <f>E61</f>
        <v>380000</v>
      </c>
      <c r="IV60"/>
    </row>
    <row r="61" spans="1:256" s="29" customFormat="1" ht="33" customHeight="1">
      <c r="A61" s="23" t="s">
        <v>319</v>
      </c>
      <c r="B61" s="107" t="s">
        <v>320</v>
      </c>
      <c r="C61" s="107"/>
      <c r="D61" s="25">
        <v>380000</v>
      </c>
      <c r="E61" s="25">
        <v>380000</v>
      </c>
      <c r="IV61"/>
    </row>
    <row r="62" spans="1:256" s="29" customFormat="1" ht="33" customHeight="1">
      <c r="A62" s="23" t="s">
        <v>321</v>
      </c>
      <c r="B62" s="107" t="s">
        <v>322</v>
      </c>
      <c r="C62" s="107"/>
      <c r="D62" s="25">
        <f>D63+D65</f>
        <v>135100</v>
      </c>
      <c r="E62" s="25">
        <f>E63+E65</f>
        <v>124784</v>
      </c>
      <c r="IV62"/>
    </row>
    <row r="63" spans="1:256" s="29" customFormat="1" ht="33" customHeight="1">
      <c r="A63" s="23" t="s">
        <v>323</v>
      </c>
      <c r="B63" s="107" t="s">
        <v>324</v>
      </c>
      <c r="C63" s="107"/>
      <c r="D63" s="25">
        <f>D64</f>
        <v>115100</v>
      </c>
      <c r="E63" s="25">
        <f>E64</f>
        <v>115100</v>
      </c>
      <c r="IV63"/>
    </row>
    <row r="64" spans="1:256" s="29" customFormat="1" ht="47.25" customHeight="1">
      <c r="A64" s="23" t="s">
        <v>325</v>
      </c>
      <c r="B64" s="107" t="s">
        <v>326</v>
      </c>
      <c r="C64" s="107"/>
      <c r="D64" s="25">
        <v>115100</v>
      </c>
      <c r="E64" s="25">
        <v>115100</v>
      </c>
      <c r="IV64"/>
    </row>
    <row r="65" spans="1:256" s="29" customFormat="1" ht="33" customHeight="1">
      <c r="A65" s="23" t="s">
        <v>327</v>
      </c>
      <c r="B65" s="107" t="s">
        <v>328</v>
      </c>
      <c r="C65" s="107"/>
      <c r="D65" s="25">
        <f>D66</f>
        <v>20000</v>
      </c>
      <c r="E65" s="25">
        <f>E66</f>
        <v>9684</v>
      </c>
      <c r="IV65"/>
    </row>
    <row r="66" spans="1:256" s="29" customFormat="1" ht="33" customHeight="1">
      <c r="A66" s="23" t="s">
        <v>329</v>
      </c>
      <c r="B66" s="107" t="s">
        <v>330</v>
      </c>
      <c r="C66" s="107"/>
      <c r="D66" s="25">
        <v>20000</v>
      </c>
      <c r="E66" s="25">
        <v>9684</v>
      </c>
      <c r="IV66"/>
    </row>
    <row r="67" spans="1:256" s="29" customFormat="1" ht="18" customHeight="1">
      <c r="A67" s="23" t="s">
        <v>331</v>
      </c>
      <c r="B67" s="107" t="s">
        <v>332</v>
      </c>
      <c r="C67" s="107"/>
      <c r="D67" s="25">
        <f>D68+D70</f>
        <v>87800</v>
      </c>
      <c r="E67" s="25">
        <f>E68+E70</f>
        <v>83700</v>
      </c>
      <c r="IV67"/>
    </row>
    <row r="68" spans="1:256" s="29" customFormat="1" ht="61.5" customHeight="1">
      <c r="A68" s="23" t="s">
        <v>333</v>
      </c>
      <c r="B68" s="107" t="s">
        <v>334</v>
      </c>
      <c r="C68" s="107"/>
      <c r="D68" s="25">
        <f>D69</f>
        <v>5000</v>
      </c>
      <c r="E68" s="25">
        <f>E69</f>
        <v>900</v>
      </c>
      <c r="IV68"/>
    </row>
    <row r="69" spans="1:256" s="29" customFormat="1" ht="75.75" customHeight="1">
      <c r="A69" s="23" t="s">
        <v>335</v>
      </c>
      <c r="B69" s="107" t="s">
        <v>336</v>
      </c>
      <c r="C69" s="107"/>
      <c r="D69" s="25">
        <v>5000</v>
      </c>
      <c r="E69" s="25">
        <v>900</v>
      </c>
      <c r="IV69"/>
    </row>
    <row r="70" spans="1:256" s="29" customFormat="1" ht="18" customHeight="1">
      <c r="A70" s="30" t="s">
        <v>337</v>
      </c>
      <c r="B70" s="107" t="s">
        <v>338</v>
      </c>
      <c r="C70" s="107"/>
      <c r="D70" s="25">
        <f>D71</f>
        <v>82800</v>
      </c>
      <c r="E70" s="25">
        <f>E71</f>
        <v>82800</v>
      </c>
      <c r="IV70"/>
    </row>
    <row r="71" spans="1:256" s="29" customFormat="1" ht="33" customHeight="1">
      <c r="A71" s="30" t="s">
        <v>339</v>
      </c>
      <c r="B71" s="107" t="s">
        <v>340</v>
      </c>
      <c r="C71" s="107"/>
      <c r="D71" s="25">
        <v>82800</v>
      </c>
      <c r="E71" s="25">
        <v>82800</v>
      </c>
      <c r="IV71"/>
    </row>
    <row r="72" spans="1:256" s="29" customFormat="1" ht="18" customHeight="1">
      <c r="A72" s="31"/>
      <c r="B72" s="108" t="s">
        <v>341</v>
      </c>
      <c r="C72" s="108"/>
      <c r="D72" s="25">
        <f>D13+D55</f>
        <v>8224679</v>
      </c>
      <c r="E72" s="25">
        <f>E13+E55</f>
        <v>7049957.83</v>
      </c>
      <c r="IV72"/>
    </row>
    <row r="73" spans="1:256" s="29" customFormat="1" ht="18" customHeight="1">
      <c r="A73" s="21"/>
      <c r="B73" s="21"/>
      <c r="C73" s="21"/>
      <c r="D73" s="21"/>
      <c r="IV73"/>
    </row>
    <row r="74" spans="1:256" s="29" customFormat="1" ht="18" customHeight="1">
      <c r="A74" s="21" t="s">
        <v>214</v>
      </c>
      <c r="B74" s="21"/>
      <c r="C74" s="32" t="s">
        <v>215</v>
      </c>
      <c r="D74" s="21"/>
      <c r="IV74"/>
    </row>
    <row r="75" ht="18" customHeight="1"/>
    <row r="85" spans="3:5" ht="12.75" customHeight="1">
      <c r="C85" s="83"/>
      <c r="D85" s="83"/>
      <c r="E85" s="83"/>
    </row>
  </sheetData>
  <sheetProtection selectLockedCells="1" selectUnlockedCells="1"/>
  <mergeCells count="71">
    <mergeCell ref="B69:C69"/>
    <mergeCell ref="B70:C70"/>
    <mergeCell ref="B71:C71"/>
    <mergeCell ref="B72:C72"/>
    <mergeCell ref="C85:E85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A10:A12"/>
    <mergeCell ref="B10:C12"/>
    <mergeCell ref="D10:D12"/>
    <mergeCell ref="E10:E12"/>
    <mergeCell ref="B13:C13"/>
    <mergeCell ref="B14:C14"/>
    <mergeCell ref="D1:E1"/>
    <mergeCell ref="D2:E2"/>
    <mergeCell ref="D3:E3"/>
    <mergeCell ref="A6:E6"/>
    <mergeCell ref="A7:E7"/>
    <mergeCell ref="A8:E8"/>
  </mergeCells>
  <printOptions/>
  <pageMargins left="0.9840277777777777" right="0.39375" top="0.8861111111111111" bottom="0.8861111111111111" header="0.5118055555555555" footer="0.5118055555555555"/>
  <pageSetup fitToHeight="4" fitToWidth="1" horizontalDpi="300" verticalDpi="300" orientation="portrait" paperSize="9" scale="64" r:id="rId1"/>
  <rowBreaks count="2" manualBreakCount="2">
    <brk id="28" max="255" man="1"/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3"/>
  <sheetViews>
    <sheetView view="pageBreakPreview" zoomScale="90" zoomScaleNormal="78" zoomScaleSheetLayoutView="90" zoomScalePageLayoutView="0" workbookViewId="0" topLeftCell="A1">
      <selection activeCell="A191" sqref="A191"/>
    </sheetView>
  </sheetViews>
  <sheetFormatPr defaultColWidth="11.57421875" defaultRowHeight="12.75"/>
  <cols>
    <col min="1" max="1" width="53.00390625" style="33" customWidth="1"/>
    <col min="2" max="2" width="9.8515625" style="33" customWidth="1"/>
    <col min="3" max="3" width="12.7109375" style="33" customWidth="1"/>
    <col min="4" max="4" width="15.8515625" style="33" customWidth="1"/>
    <col min="5" max="5" width="9.8515625" style="33" customWidth="1"/>
    <col min="6" max="7" width="16.7109375" style="33" customWidth="1"/>
    <col min="8" max="176" width="8.8515625" style="33" customWidth="1"/>
  </cols>
  <sheetData>
    <row r="1" spans="2:7" ht="12.75" customHeight="1">
      <c r="B1" s="34"/>
      <c r="C1" s="109" t="s">
        <v>342</v>
      </c>
      <c r="D1" s="109"/>
      <c r="E1" s="109"/>
      <c r="F1" s="109"/>
      <c r="G1" s="109"/>
    </row>
    <row r="2" spans="2:7" ht="12.75" customHeight="1">
      <c r="B2" s="34"/>
      <c r="C2" s="109" t="s">
        <v>217</v>
      </c>
      <c r="D2" s="109"/>
      <c r="E2" s="109"/>
      <c r="F2" s="109"/>
      <c r="G2" s="109"/>
    </row>
    <row r="3" spans="2:7" ht="12.75" customHeight="1">
      <c r="B3" s="34"/>
      <c r="C3" s="109" t="s">
        <v>218</v>
      </c>
      <c r="D3" s="109"/>
      <c r="E3" s="109"/>
      <c r="F3" s="109"/>
      <c r="G3" s="109"/>
    </row>
    <row r="4" spans="3:7" ht="12.75" customHeight="1">
      <c r="C4" s="18" t="s">
        <v>165</v>
      </c>
      <c r="D4" s="18"/>
      <c r="E4" s="18"/>
      <c r="F4" s="18"/>
      <c r="G4" s="35"/>
    </row>
    <row r="5" spans="3:6" ht="12.75" customHeight="1">
      <c r="C5" s="36"/>
      <c r="D5" s="37"/>
      <c r="E5" s="38"/>
      <c r="F5" s="38"/>
    </row>
    <row r="6" spans="1:7" ht="12.75" customHeight="1">
      <c r="A6" s="110" t="s">
        <v>343</v>
      </c>
      <c r="B6" s="110"/>
      <c r="C6" s="110"/>
      <c r="D6" s="110"/>
      <c r="E6" s="110"/>
      <c r="F6" s="110"/>
      <c r="G6" s="110"/>
    </row>
    <row r="7" spans="1:7" ht="12.75" customHeight="1">
      <c r="A7" s="110" t="s">
        <v>344</v>
      </c>
      <c r="B7" s="110"/>
      <c r="C7" s="110"/>
      <c r="D7" s="110"/>
      <c r="E7" s="110"/>
      <c r="F7" s="110"/>
      <c r="G7" s="110"/>
    </row>
    <row r="8" spans="1:7" ht="12.75" customHeight="1">
      <c r="A8" s="110" t="s">
        <v>345</v>
      </c>
      <c r="B8" s="110"/>
      <c r="C8" s="110"/>
      <c r="D8" s="110"/>
      <c r="E8" s="110"/>
      <c r="F8" s="110"/>
      <c r="G8" s="110"/>
    </row>
    <row r="9" spans="1:7" ht="12.75" customHeight="1">
      <c r="A9" s="40"/>
      <c r="B9" s="40"/>
      <c r="C9" s="40"/>
      <c r="D9" s="40"/>
      <c r="E9" s="40"/>
      <c r="F9" s="40"/>
      <c r="G9" s="41" t="s">
        <v>168</v>
      </c>
    </row>
    <row r="10" spans="1:7" ht="26.25" customHeight="1">
      <c r="A10" s="111" t="s">
        <v>346</v>
      </c>
      <c r="B10" s="112" t="s">
        <v>347</v>
      </c>
      <c r="C10" s="112"/>
      <c r="D10" s="112"/>
      <c r="E10" s="112"/>
      <c r="F10" s="113" t="s">
        <v>348</v>
      </c>
      <c r="G10" s="114" t="s">
        <v>11</v>
      </c>
    </row>
    <row r="11" spans="1:7" ht="20.25" customHeight="1">
      <c r="A11" s="111"/>
      <c r="B11" s="111" t="s">
        <v>349</v>
      </c>
      <c r="C11" s="111" t="s">
        <v>350</v>
      </c>
      <c r="D11" s="111" t="s">
        <v>351</v>
      </c>
      <c r="E11" s="111" t="s">
        <v>352</v>
      </c>
      <c r="F11" s="113" t="s">
        <v>353</v>
      </c>
      <c r="G11" s="114"/>
    </row>
    <row r="12" spans="1:7" ht="14.25" customHeight="1">
      <c r="A12" s="111"/>
      <c r="B12" s="111"/>
      <c r="C12" s="111"/>
      <c r="D12" s="111"/>
      <c r="E12" s="111"/>
      <c r="F12" s="115" t="s">
        <v>354</v>
      </c>
      <c r="G12" s="116" t="s">
        <v>355</v>
      </c>
    </row>
    <row r="13" spans="1:7" ht="12.75" customHeight="1">
      <c r="A13" s="111"/>
      <c r="B13" s="111"/>
      <c r="C13" s="111"/>
      <c r="D13" s="111"/>
      <c r="E13" s="111"/>
      <c r="F13" s="115"/>
      <c r="G13" s="116"/>
    </row>
    <row r="14" spans="1:7" ht="18" customHeight="1">
      <c r="A14" s="43" t="s">
        <v>356</v>
      </c>
      <c r="B14" s="44">
        <v>1</v>
      </c>
      <c r="C14" s="44"/>
      <c r="D14" s="45"/>
      <c r="E14" s="45"/>
      <c r="F14" s="46">
        <f>F15+F23+F42+F48</f>
        <v>5050379.25</v>
      </c>
      <c r="G14" s="46">
        <f>G15+G23+G42+G48</f>
        <v>4409598.16</v>
      </c>
    </row>
    <row r="15" spans="1:7" ht="47.25" customHeight="1">
      <c r="A15" s="43" t="s">
        <v>357</v>
      </c>
      <c r="B15" s="44">
        <v>1</v>
      </c>
      <c r="C15" s="44">
        <v>2</v>
      </c>
      <c r="D15" s="45"/>
      <c r="E15" s="45"/>
      <c r="F15" s="46">
        <f aca="true" t="shared" si="0" ref="F15:G19">F16</f>
        <v>774238.23</v>
      </c>
      <c r="G15" s="46">
        <f t="shared" si="0"/>
        <v>686199.2200000001</v>
      </c>
    </row>
    <row r="16" spans="1:7" ht="61.5" customHeight="1">
      <c r="A16" s="43" t="s">
        <v>358</v>
      </c>
      <c r="B16" s="44">
        <v>1</v>
      </c>
      <c r="C16" s="44">
        <v>2</v>
      </c>
      <c r="D16" s="45" t="s">
        <v>359</v>
      </c>
      <c r="E16" s="45"/>
      <c r="F16" s="46">
        <f t="shared" si="0"/>
        <v>774238.23</v>
      </c>
      <c r="G16" s="46">
        <f t="shared" si="0"/>
        <v>686199.2200000001</v>
      </c>
    </row>
    <row r="17" spans="1:7" ht="47.25" customHeight="1">
      <c r="A17" s="43" t="s">
        <v>360</v>
      </c>
      <c r="B17" s="44">
        <v>1</v>
      </c>
      <c r="C17" s="44">
        <v>2</v>
      </c>
      <c r="D17" s="45" t="s">
        <v>361</v>
      </c>
      <c r="E17" s="45"/>
      <c r="F17" s="46">
        <f t="shared" si="0"/>
        <v>774238.23</v>
      </c>
      <c r="G17" s="46">
        <f t="shared" si="0"/>
        <v>686199.2200000001</v>
      </c>
    </row>
    <row r="18" spans="1:7" ht="33" customHeight="1">
      <c r="A18" s="43" t="s">
        <v>362</v>
      </c>
      <c r="B18" s="44">
        <v>1</v>
      </c>
      <c r="C18" s="44">
        <v>2</v>
      </c>
      <c r="D18" s="45" t="s">
        <v>363</v>
      </c>
      <c r="E18" s="45"/>
      <c r="F18" s="46">
        <f t="shared" si="0"/>
        <v>774238.23</v>
      </c>
      <c r="G18" s="46">
        <f t="shared" si="0"/>
        <v>686199.2200000001</v>
      </c>
    </row>
    <row r="19" spans="1:7" ht="75.75" customHeight="1">
      <c r="A19" s="43" t="s">
        <v>364</v>
      </c>
      <c r="B19" s="44">
        <v>1</v>
      </c>
      <c r="C19" s="44">
        <v>2</v>
      </c>
      <c r="D19" s="45" t="s">
        <v>363</v>
      </c>
      <c r="E19" s="45">
        <v>100</v>
      </c>
      <c r="F19" s="46">
        <f t="shared" si="0"/>
        <v>774238.23</v>
      </c>
      <c r="G19" s="46">
        <f t="shared" si="0"/>
        <v>686199.2200000001</v>
      </c>
    </row>
    <row r="20" spans="1:7" ht="33" customHeight="1">
      <c r="A20" s="43" t="s">
        <v>365</v>
      </c>
      <c r="B20" s="44">
        <v>1</v>
      </c>
      <c r="C20" s="44">
        <v>2</v>
      </c>
      <c r="D20" s="45" t="s">
        <v>363</v>
      </c>
      <c r="E20" s="45">
        <v>120</v>
      </c>
      <c r="F20" s="46">
        <f>F21+F22</f>
        <v>774238.23</v>
      </c>
      <c r="G20" s="46">
        <f>G21+G22</f>
        <v>686199.2200000001</v>
      </c>
    </row>
    <row r="21" spans="1:7" ht="33" customHeight="1">
      <c r="A21" s="43" t="s">
        <v>366</v>
      </c>
      <c r="B21" s="44">
        <v>1</v>
      </c>
      <c r="C21" s="44">
        <v>2</v>
      </c>
      <c r="D21" s="45" t="s">
        <v>363</v>
      </c>
      <c r="E21" s="45">
        <v>121</v>
      </c>
      <c r="F21" s="46">
        <v>560304.78</v>
      </c>
      <c r="G21" s="46">
        <v>541101.8</v>
      </c>
    </row>
    <row r="22" spans="1:7" ht="61.5" customHeight="1">
      <c r="A22" s="43" t="s">
        <v>367</v>
      </c>
      <c r="B22" s="44">
        <v>1</v>
      </c>
      <c r="C22" s="44">
        <v>2</v>
      </c>
      <c r="D22" s="45" t="s">
        <v>363</v>
      </c>
      <c r="E22" s="45">
        <v>129</v>
      </c>
      <c r="F22" s="46">
        <v>213933.45</v>
      </c>
      <c r="G22" s="46">
        <v>145097.42</v>
      </c>
    </row>
    <row r="23" spans="1:7" ht="61.5" customHeight="1">
      <c r="A23" s="43" t="s">
        <v>368</v>
      </c>
      <c r="B23" s="44">
        <v>1</v>
      </c>
      <c r="C23" s="44">
        <v>4</v>
      </c>
      <c r="D23" s="45"/>
      <c r="E23" s="45"/>
      <c r="F23" s="46">
        <f aca="true" t="shared" si="1" ref="F23:G25">F24</f>
        <v>895732.26</v>
      </c>
      <c r="G23" s="46">
        <f t="shared" si="1"/>
        <v>741417.77</v>
      </c>
    </row>
    <row r="24" spans="1:7" ht="61.5" customHeight="1">
      <c r="A24" s="43" t="s">
        <v>358</v>
      </c>
      <c r="B24" s="44">
        <v>1</v>
      </c>
      <c r="C24" s="44">
        <v>4</v>
      </c>
      <c r="D24" s="45" t="s">
        <v>359</v>
      </c>
      <c r="E24" s="45"/>
      <c r="F24" s="46">
        <f t="shared" si="1"/>
        <v>895732.26</v>
      </c>
      <c r="G24" s="46">
        <f t="shared" si="1"/>
        <v>741417.77</v>
      </c>
    </row>
    <row r="25" spans="1:7" ht="47.25" customHeight="1">
      <c r="A25" s="43" t="s">
        <v>360</v>
      </c>
      <c r="B25" s="44">
        <v>1</v>
      </c>
      <c r="C25" s="44">
        <v>4</v>
      </c>
      <c r="D25" s="45" t="s">
        <v>361</v>
      </c>
      <c r="E25" s="45"/>
      <c r="F25" s="46">
        <f t="shared" si="1"/>
        <v>895732.26</v>
      </c>
      <c r="G25" s="46">
        <f t="shared" si="1"/>
        <v>741417.77</v>
      </c>
    </row>
    <row r="26" spans="1:7" s="47" customFormat="1" ht="18" customHeight="1">
      <c r="A26" s="43" t="s">
        <v>369</v>
      </c>
      <c r="B26" s="44">
        <v>1</v>
      </c>
      <c r="C26" s="44">
        <v>4</v>
      </c>
      <c r="D26" s="45" t="s">
        <v>370</v>
      </c>
      <c r="E26" s="45"/>
      <c r="F26" s="46">
        <f>F27+F31+F35</f>
        <v>895732.26</v>
      </c>
      <c r="G26" s="46">
        <f>G27+G31+G35</f>
        <v>741417.77</v>
      </c>
    </row>
    <row r="27" spans="1:7" ht="75.75" customHeight="1">
      <c r="A27" s="43" t="s">
        <v>364</v>
      </c>
      <c r="B27" s="44">
        <v>1</v>
      </c>
      <c r="C27" s="44">
        <v>4</v>
      </c>
      <c r="D27" s="45" t="s">
        <v>370</v>
      </c>
      <c r="E27" s="45">
        <v>100</v>
      </c>
      <c r="F27" s="46">
        <f>F28</f>
        <v>410379.52999999997</v>
      </c>
      <c r="G27" s="46">
        <f>G28</f>
        <v>357083.91</v>
      </c>
    </row>
    <row r="28" spans="1:7" ht="33" customHeight="1">
      <c r="A28" s="43" t="s">
        <v>371</v>
      </c>
      <c r="B28" s="44">
        <v>1</v>
      </c>
      <c r="C28" s="44">
        <v>4</v>
      </c>
      <c r="D28" s="45" t="s">
        <v>370</v>
      </c>
      <c r="E28" s="45">
        <v>120</v>
      </c>
      <c r="F28" s="46">
        <f>F29+F30</f>
        <v>410379.52999999997</v>
      </c>
      <c r="G28" s="46">
        <f>G29+G30</f>
        <v>357083.91</v>
      </c>
    </row>
    <row r="29" spans="1:7" ht="33" customHeight="1">
      <c r="A29" s="43" t="s">
        <v>372</v>
      </c>
      <c r="B29" s="44">
        <v>1</v>
      </c>
      <c r="C29" s="44">
        <v>4</v>
      </c>
      <c r="D29" s="45" t="s">
        <v>370</v>
      </c>
      <c r="E29" s="45">
        <v>121</v>
      </c>
      <c r="F29" s="46">
        <v>292280.41</v>
      </c>
      <c r="G29" s="46">
        <v>281762.86</v>
      </c>
    </row>
    <row r="30" spans="1:7" ht="61.5" customHeight="1">
      <c r="A30" s="43" t="s">
        <v>367</v>
      </c>
      <c r="B30" s="44">
        <v>1</v>
      </c>
      <c r="C30" s="44">
        <v>4</v>
      </c>
      <c r="D30" s="45" t="s">
        <v>370</v>
      </c>
      <c r="E30" s="45">
        <v>129</v>
      </c>
      <c r="F30" s="46">
        <v>118099.12</v>
      </c>
      <c r="G30" s="46">
        <v>75321.05</v>
      </c>
    </row>
    <row r="31" spans="1:7" ht="33" customHeight="1">
      <c r="A31" s="43" t="s">
        <v>373</v>
      </c>
      <c r="B31" s="44">
        <v>1</v>
      </c>
      <c r="C31" s="44">
        <v>4</v>
      </c>
      <c r="D31" s="45" t="s">
        <v>370</v>
      </c>
      <c r="E31" s="45">
        <v>200</v>
      </c>
      <c r="F31" s="46">
        <f>F32</f>
        <v>226373.6</v>
      </c>
      <c r="G31" s="46">
        <f>G32</f>
        <v>200546.37</v>
      </c>
    </row>
    <row r="32" spans="1:7" ht="33" customHeight="1">
      <c r="A32" s="43" t="s">
        <v>374</v>
      </c>
      <c r="B32" s="44">
        <v>1</v>
      </c>
      <c r="C32" s="44">
        <v>4</v>
      </c>
      <c r="D32" s="45" t="s">
        <v>370</v>
      </c>
      <c r="E32" s="45">
        <v>240</v>
      </c>
      <c r="F32" s="46">
        <f>F33+F34</f>
        <v>226373.6</v>
      </c>
      <c r="G32" s="46">
        <f>G33+G34</f>
        <v>200546.37</v>
      </c>
    </row>
    <row r="33" spans="1:7" ht="33" customHeight="1">
      <c r="A33" s="43" t="s">
        <v>375</v>
      </c>
      <c r="B33" s="44">
        <v>1</v>
      </c>
      <c r="C33" s="44">
        <v>4</v>
      </c>
      <c r="D33" s="45" t="s">
        <v>370</v>
      </c>
      <c r="E33" s="45">
        <v>242</v>
      </c>
      <c r="F33" s="46">
        <v>10645</v>
      </c>
      <c r="G33" s="46">
        <v>10645</v>
      </c>
    </row>
    <row r="34" spans="1:7" ht="18" customHeight="1">
      <c r="A34" s="43" t="s">
        <v>376</v>
      </c>
      <c r="B34" s="44">
        <v>1</v>
      </c>
      <c r="C34" s="44">
        <v>4</v>
      </c>
      <c r="D34" s="45" t="s">
        <v>370</v>
      </c>
      <c r="E34" s="45">
        <v>244</v>
      </c>
      <c r="F34" s="46">
        <v>215728.6</v>
      </c>
      <c r="G34" s="46">
        <v>189901.37</v>
      </c>
    </row>
    <row r="35" spans="1:7" ht="18" customHeight="1">
      <c r="A35" s="43" t="s">
        <v>377</v>
      </c>
      <c r="B35" s="44">
        <v>1</v>
      </c>
      <c r="C35" s="44">
        <v>4</v>
      </c>
      <c r="D35" s="45" t="s">
        <v>370</v>
      </c>
      <c r="E35" s="45">
        <v>800</v>
      </c>
      <c r="F35" s="46">
        <f>F38+F36</f>
        <v>258979.13</v>
      </c>
      <c r="G35" s="46">
        <f>G38+G36</f>
        <v>183787.49</v>
      </c>
    </row>
    <row r="36" spans="1:7" ht="18" customHeight="1">
      <c r="A36" s="43" t="s">
        <v>378</v>
      </c>
      <c r="B36" s="44">
        <v>1</v>
      </c>
      <c r="C36" s="44">
        <v>4</v>
      </c>
      <c r="D36" s="45" t="s">
        <v>370</v>
      </c>
      <c r="E36" s="45">
        <v>830</v>
      </c>
      <c r="F36" s="46">
        <f>F37</f>
        <v>1165</v>
      </c>
      <c r="G36" s="46">
        <f>G37</f>
        <v>1165</v>
      </c>
    </row>
    <row r="37" spans="1:7" ht="47.25" customHeight="1">
      <c r="A37" s="43" t="s">
        <v>379</v>
      </c>
      <c r="B37" s="44">
        <v>1</v>
      </c>
      <c r="C37" s="44">
        <v>4</v>
      </c>
      <c r="D37" s="45" t="s">
        <v>370</v>
      </c>
      <c r="E37" s="45">
        <v>831</v>
      </c>
      <c r="F37" s="46">
        <v>1165</v>
      </c>
      <c r="G37" s="46">
        <v>1165</v>
      </c>
    </row>
    <row r="38" spans="1:7" ht="18" customHeight="1">
      <c r="A38" s="43" t="s">
        <v>380</v>
      </c>
      <c r="B38" s="44">
        <v>1</v>
      </c>
      <c r="C38" s="44">
        <v>4</v>
      </c>
      <c r="D38" s="45" t="s">
        <v>370</v>
      </c>
      <c r="E38" s="45">
        <v>850</v>
      </c>
      <c r="F38" s="46">
        <f>F40+F39+F41</f>
        <v>257814.13</v>
      </c>
      <c r="G38" s="46">
        <f>G40+G39+G41</f>
        <v>182622.49</v>
      </c>
    </row>
    <row r="39" spans="1:7" ht="33" customHeight="1">
      <c r="A39" s="43" t="s">
        <v>381</v>
      </c>
      <c r="B39" s="44">
        <v>1</v>
      </c>
      <c r="C39" s="44">
        <v>4</v>
      </c>
      <c r="D39" s="45" t="s">
        <v>370</v>
      </c>
      <c r="E39" s="45">
        <v>851</v>
      </c>
      <c r="F39" s="46">
        <v>57571</v>
      </c>
      <c r="G39" s="46">
        <v>56382</v>
      </c>
    </row>
    <row r="40" spans="1:7" ht="18" customHeight="1">
      <c r="A40" s="43" t="s">
        <v>382</v>
      </c>
      <c r="B40" s="44">
        <v>1</v>
      </c>
      <c r="C40" s="44">
        <v>4</v>
      </c>
      <c r="D40" s="45" t="s">
        <v>370</v>
      </c>
      <c r="E40" s="45">
        <v>852</v>
      </c>
      <c r="F40" s="46">
        <v>22476</v>
      </c>
      <c r="G40" s="46">
        <v>13482</v>
      </c>
    </row>
    <row r="41" spans="1:7" ht="18" customHeight="1">
      <c r="A41" s="43" t="s">
        <v>383</v>
      </c>
      <c r="B41" s="44">
        <v>1</v>
      </c>
      <c r="C41" s="44">
        <v>4</v>
      </c>
      <c r="D41" s="45" t="s">
        <v>370</v>
      </c>
      <c r="E41" s="45">
        <v>853</v>
      </c>
      <c r="F41" s="46">
        <v>177767.13</v>
      </c>
      <c r="G41" s="46">
        <v>112758.49</v>
      </c>
    </row>
    <row r="42" spans="1:7" ht="18" customHeight="1">
      <c r="A42" s="43" t="s">
        <v>384</v>
      </c>
      <c r="B42" s="48">
        <v>1</v>
      </c>
      <c r="C42" s="48">
        <v>7</v>
      </c>
      <c r="D42" s="49"/>
      <c r="E42" s="49"/>
      <c r="F42" s="50">
        <f aca="true" t="shared" si="2" ref="F42:G46">F43</f>
        <v>48000</v>
      </c>
      <c r="G42" s="50">
        <f t="shared" si="2"/>
        <v>48000</v>
      </c>
    </row>
    <row r="43" spans="1:7" ht="61.5" customHeight="1">
      <c r="A43" s="43" t="s">
        <v>358</v>
      </c>
      <c r="B43" s="48">
        <v>1</v>
      </c>
      <c r="C43" s="48">
        <v>7</v>
      </c>
      <c r="D43" s="45" t="s">
        <v>359</v>
      </c>
      <c r="E43" s="49"/>
      <c r="F43" s="50">
        <f t="shared" si="2"/>
        <v>48000</v>
      </c>
      <c r="G43" s="50">
        <f t="shared" si="2"/>
        <v>48000</v>
      </c>
    </row>
    <row r="44" spans="1:7" ht="47.25" customHeight="1">
      <c r="A44" s="43" t="s">
        <v>360</v>
      </c>
      <c r="B44" s="48">
        <v>1</v>
      </c>
      <c r="C44" s="48">
        <v>7</v>
      </c>
      <c r="D44" s="45" t="s">
        <v>361</v>
      </c>
      <c r="E44" s="49"/>
      <c r="F44" s="50">
        <f t="shared" si="2"/>
        <v>48000</v>
      </c>
      <c r="G44" s="50">
        <f t="shared" si="2"/>
        <v>48000</v>
      </c>
    </row>
    <row r="45" spans="1:7" ht="33" customHeight="1">
      <c r="A45" s="43" t="s">
        <v>385</v>
      </c>
      <c r="B45" s="48">
        <v>1</v>
      </c>
      <c r="C45" s="48">
        <v>7</v>
      </c>
      <c r="D45" s="49" t="s">
        <v>386</v>
      </c>
      <c r="E45" s="49"/>
      <c r="F45" s="50">
        <f t="shared" si="2"/>
        <v>48000</v>
      </c>
      <c r="G45" s="50">
        <f t="shared" si="2"/>
        <v>48000</v>
      </c>
    </row>
    <row r="46" spans="1:7" ht="15.75">
      <c r="A46" s="43" t="s">
        <v>387</v>
      </c>
      <c r="B46" s="48">
        <v>1</v>
      </c>
      <c r="C46" s="48">
        <v>7</v>
      </c>
      <c r="D46" s="49" t="s">
        <v>386</v>
      </c>
      <c r="E46" s="49">
        <v>800</v>
      </c>
      <c r="F46" s="50">
        <f t="shared" si="2"/>
        <v>48000</v>
      </c>
      <c r="G46" s="50">
        <f t="shared" si="2"/>
        <v>48000</v>
      </c>
    </row>
    <row r="47" spans="1:7" ht="15.75">
      <c r="A47" s="43" t="s">
        <v>388</v>
      </c>
      <c r="B47" s="48">
        <v>1</v>
      </c>
      <c r="C47" s="48">
        <v>7</v>
      </c>
      <c r="D47" s="49" t="s">
        <v>386</v>
      </c>
      <c r="E47" s="49">
        <v>880</v>
      </c>
      <c r="F47" s="50">
        <v>48000</v>
      </c>
      <c r="G47" s="50">
        <v>48000</v>
      </c>
    </row>
    <row r="48" spans="1:7" ht="18" customHeight="1">
      <c r="A48" s="43" t="s">
        <v>389</v>
      </c>
      <c r="B48" s="44">
        <v>1</v>
      </c>
      <c r="C48" s="44">
        <v>13</v>
      </c>
      <c r="D48" s="45"/>
      <c r="E48" s="45"/>
      <c r="F48" s="46">
        <f>F53+F49</f>
        <v>3332408.76</v>
      </c>
      <c r="G48" s="46">
        <f>G53+G49</f>
        <v>2933981.17</v>
      </c>
    </row>
    <row r="49" spans="1:7" ht="61.5" customHeight="1">
      <c r="A49" s="43" t="s">
        <v>390</v>
      </c>
      <c r="B49" s="44">
        <v>1</v>
      </c>
      <c r="C49" s="44">
        <v>13</v>
      </c>
      <c r="D49" s="45" t="s">
        <v>391</v>
      </c>
      <c r="E49" s="45"/>
      <c r="F49" s="46">
        <f aca="true" t="shared" si="3" ref="F49:G51">F50</f>
        <v>1000</v>
      </c>
      <c r="G49" s="46">
        <f t="shared" si="3"/>
        <v>0</v>
      </c>
    </row>
    <row r="50" spans="1:7" ht="33" customHeight="1">
      <c r="A50" s="43" t="s">
        <v>373</v>
      </c>
      <c r="B50" s="44">
        <v>1</v>
      </c>
      <c r="C50" s="44">
        <v>13</v>
      </c>
      <c r="D50" s="45" t="s">
        <v>391</v>
      </c>
      <c r="E50" s="45">
        <v>200</v>
      </c>
      <c r="F50" s="46">
        <f t="shared" si="3"/>
        <v>1000</v>
      </c>
      <c r="G50" s="46">
        <f t="shared" si="3"/>
        <v>0</v>
      </c>
    </row>
    <row r="51" spans="1:7" ht="33" customHeight="1">
      <c r="A51" s="43" t="s">
        <v>374</v>
      </c>
      <c r="B51" s="44">
        <v>1</v>
      </c>
      <c r="C51" s="44">
        <v>13</v>
      </c>
      <c r="D51" s="45" t="s">
        <v>391</v>
      </c>
      <c r="E51" s="45">
        <v>240</v>
      </c>
      <c r="F51" s="46">
        <f t="shared" si="3"/>
        <v>1000</v>
      </c>
      <c r="G51" s="46">
        <f t="shared" si="3"/>
        <v>0</v>
      </c>
    </row>
    <row r="52" spans="1:7" ht="18" customHeight="1">
      <c r="A52" s="43" t="s">
        <v>376</v>
      </c>
      <c r="B52" s="44">
        <v>1</v>
      </c>
      <c r="C52" s="44">
        <v>13</v>
      </c>
      <c r="D52" s="45" t="s">
        <v>391</v>
      </c>
      <c r="E52" s="45">
        <v>244</v>
      </c>
      <c r="F52" s="46">
        <v>1000</v>
      </c>
      <c r="G52" s="46">
        <v>0</v>
      </c>
    </row>
    <row r="53" spans="1:7" ht="61.5" customHeight="1">
      <c r="A53" s="43" t="s">
        <v>358</v>
      </c>
      <c r="B53" s="44">
        <v>1</v>
      </c>
      <c r="C53" s="44">
        <v>13</v>
      </c>
      <c r="D53" s="45" t="s">
        <v>359</v>
      </c>
      <c r="E53" s="45"/>
      <c r="F53" s="46">
        <f>F54</f>
        <v>3331408.76</v>
      </c>
      <c r="G53" s="46">
        <f>G54</f>
        <v>2933981.17</v>
      </c>
    </row>
    <row r="54" spans="1:7" ht="47.25" customHeight="1">
      <c r="A54" s="43" t="s">
        <v>360</v>
      </c>
      <c r="B54" s="44">
        <v>1</v>
      </c>
      <c r="C54" s="44">
        <v>13</v>
      </c>
      <c r="D54" s="45" t="s">
        <v>361</v>
      </c>
      <c r="E54" s="45"/>
      <c r="F54" s="46">
        <f>F55</f>
        <v>3331408.76</v>
      </c>
      <c r="G54" s="46">
        <f>G55</f>
        <v>2933981.17</v>
      </c>
    </row>
    <row r="55" spans="1:7" ht="33" customHeight="1">
      <c r="A55" s="43" t="s">
        <v>392</v>
      </c>
      <c r="B55" s="44">
        <v>1</v>
      </c>
      <c r="C55" s="44">
        <v>13</v>
      </c>
      <c r="D55" s="45" t="s">
        <v>393</v>
      </c>
      <c r="E55" s="45"/>
      <c r="F55" s="46">
        <f>F56+F60</f>
        <v>3331408.76</v>
      </c>
      <c r="G55" s="46">
        <f>G56+G60</f>
        <v>2933981.17</v>
      </c>
    </row>
    <row r="56" spans="1:7" ht="75.75" customHeight="1">
      <c r="A56" s="43" t="s">
        <v>364</v>
      </c>
      <c r="B56" s="44">
        <v>1</v>
      </c>
      <c r="C56" s="44">
        <v>13</v>
      </c>
      <c r="D56" s="45" t="s">
        <v>393</v>
      </c>
      <c r="E56" s="45">
        <v>100</v>
      </c>
      <c r="F56" s="46">
        <f>F57</f>
        <v>3105230.67</v>
      </c>
      <c r="G56" s="46">
        <f>G57</f>
        <v>2719941.86</v>
      </c>
    </row>
    <row r="57" spans="1:7" ht="33" customHeight="1">
      <c r="A57" s="43" t="s">
        <v>371</v>
      </c>
      <c r="B57" s="44">
        <v>1</v>
      </c>
      <c r="C57" s="44">
        <v>13</v>
      </c>
      <c r="D57" s="45" t="s">
        <v>393</v>
      </c>
      <c r="E57" s="45">
        <v>120</v>
      </c>
      <c r="F57" s="46">
        <f>F58+F59</f>
        <v>3105230.67</v>
      </c>
      <c r="G57" s="46">
        <f>G58+G59</f>
        <v>2719941.86</v>
      </c>
    </row>
    <row r="58" spans="1:7" ht="47.25" customHeight="1">
      <c r="A58" s="43" t="s">
        <v>394</v>
      </c>
      <c r="B58" s="44">
        <v>1</v>
      </c>
      <c r="C58" s="44">
        <v>13</v>
      </c>
      <c r="D58" s="45" t="s">
        <v>393</v>
      </c>
      <c r="E58" s="45">
        <v>121</v>
      </c>
      <c r="F58" s="46">
        <v>2221812.22</v>
      </c>
      <c r="G58" s="46">
        <v>2147722.77</v>
      </c>
    </row>
    <row r="59" spans="1:7" ht="61.5" customHeight="1">
      <c r="A59" s="43" t="s">
        <v>367</v>
      </c>
      <c r="B59" s="44">
        <v>1</v>
      </c>
      <c r="C59" s="44">
        <v>13</v>
      </c>
      <c r="D59" s="45" t="s">
        <v>393</v>
      </c>
      <c r="E59" s="45">
        <v>129</v>
      </c>
      <c r="F59" s="46">
        <v>883418.45</v>
      </c>
      <c r="G59" s="46">
        <v>572219.09</v>
      </c>
    </row>
    <row r="60" spans="1:7" ht="33" customHeight="1">
      <c r="A60" s="43" t="s">
        <v>373</v>
      </c>
      <c r="B60" s="44">
        <v>1</v>
      </c>
      <c r="C60" s="44">
        <v>13</v>
      </c>
      <c r="D60" s="45" t="s">
        <v>393</v>
      </c>
      <c r="E60" s="45">
        <v>200</v>
      </c>
      <c r="F60" s="46">
        <f>F61</f>
        <v>226178.09</v>
      </c>
      <c r="G60" s="46">
        <f>G61</f>
        <v>214039.31</v>
      </c>
    </row>
    <row r="61" spans="1:7" ht="33" customHeight="1">
      <c r="A61" s="43" t="s">
        <v>374</v>
      </c>
      <c r="B61" s="44">
        <v>1</v>
      </c>
      <c r="C61" s="44">
        <v>13</v>
      </c>
      <c r="D61" s="45" t="s">
        <v>393</v>
      </c>
      <c r="E61" s="45">
        <v>240</v>
      </c>
      <c r="F61" s="46">
        <f>F62</f>
        <v>226178.09</v>
      </c>
      <c r="G61" s="46">
        <f>G62</f>
        <v>214039.31</v>
      </c>
    </row>
    <row r="62" spans="1:7" ht="18" customHeight="1">
      <c r="A62" s="43" t="s">
        <v>376</v>
      </c>
      <c r="B62" s="44">
        <v>1</v>
      </c>
      <c r="C62" s="44">
        <v>13</v>
      </c>
      <c r="D62" s="45" t="s">
        <v>393</v>
      </c>
      <c r="E62" s="45">
        <v>244</v>
      </c>
      <c r="F62" s="46">
        <v>226178.09</v>
      </c>
      <c r="G62" s="46">
        <v>214039.31</v>
      </c>
    </row>
    <row r="63" spans="1:7" ht="18" customHeight="1">
      <c r="A63" s="43" t="s">
        <v>395</v>
      </c>
      <c r="B63" s="44">
        <v>2</v>
      </c>
      <c r="C63" s="44"/>
      <c r="D63" s="45"/>
      <c r="E63" s="45"/>
      <c r="F63" s="46">
        <f aca="true" t="shared" si="4" ref="F63:G68">F64</f>
        <v>115100</v>
      </c>
      <c r="G63" s="46">
        <f t="shared" si="4"/>
        <v>115100</v>
      </c>
    </row>
    <row r="64" spans="1:7" ht="18" customHeight="1">
      <c r="A64" s="43" t="s">
        <v>396</v>
      </c>
      <c r="B64" s="44">
        <v>2</v>
      </c>
      <c r="C64" s="44">
        <v>3</v>
      </c>
      <c r="D64" s="45"/>
      <c r="E64" s="45"/>
      <c r="F64" s="46">
        <f t="shared" si="4"/>
        <v>115100</v>
      </c>
      <c r="G64" s="46">
        <f t="shared" si="4"/>
        <v>115100</v>
      </c>
    </row>
    <row r="65" spans="1:7" ht="61.5" customHeight="1">
      <c r="A65" s="43" t="s">
        <v>358</v>
      </c>
      <c r="B65" s="44">
        <v>2</v>
      </c>
      <c r="C65" s="44">
        <v>3</v>
      </c>
      <c r="D65" s="45" t="s">
        <v>359</v>
      </c>
      <c r="E65" s="45"/>
      <c r="F65" s="46">
        <f t="shared" si="4"/>
        <v>115100</v>
      </c>
      <c r="G65" s="46">
        <f t="shared" si="4"/>
        <v>115100</v>
      </c>
    </row>
    <row r="66" spans="1:7" ht="47.25" customHeight="1">
      <c r="A66" s="43" t="s">
        <v>360</v>
      </c>
      <c r="B66" s="44">
        <v>2</v>
      </c>
      <c r="C66" s="44">
        <v>3</v>
      </c>
      <c r="D66" s="45" t="s">
        <v>361</v>
      </c>
      <c r="E66" s="45"/>
      <c r="F66" s="46">
        <f t="shared" si="4"/>
        <v>115100</v>
      </c>
      <c r="G66" s="46">
        <f t="shared" si="4"/>
        <v>115100</v>
      </c>
    </row>
    <row r="67" spans="1:7" ht="33" customHeight="1">
      <c r="A67" s="43" t="s">
        <v>397</v>
      </c>
      <c r="B67" s="44">
        <v>2</v>
      </c>
      <c r="C67" s="44">
        <v>3</v>
      </c>
      <c r="D67" s="45" t="s">
        <v>398</v>
      </c>
      <c r="E67" s="45"/>
      <c r="F67" s="46">
        <f t="shared" si="4"/>
        <v>115100</v>
      </c>
      <c r="G67" s="46">
        <f t="shared" si="4"/>
        <v>115100</v>
      </c>
    </row>
    <row r="68" spans="1:7" ht="75.75" customHeight="1">
      <c r="A68" s="43" t="s">
        <v>364</v>
      </c>
      <c r="B68" s="44">
        <v>2</v>
      </c>
      <c r="C68" s="44">
        <v>3</v>
      </c>
      <c r="D68" s="45" t="s">
        <v>398</v>
      </c>
      <c r="E68" s="45">
        <v>100</v>
      </c>
      <c r="F68" s="46">
        <f t="shared" si="4"/>
        <v>115100</v>
      </c>
      <c r="G68" s="46">
        <f t="shared" si="4"/>
        <v>115100</v>
      </c>
    </row>
    <row r="69" spans="1:7" ht="33" customHeight="1">
      <c r="A69" s="43" t="s">
        <v>371</v>
      </c>
      <c r="B69" s="44">
        <v>2</v>
      </c>
      <c r="C69" s="44">
        <v>3</v>
      </c>
      <c r="D69" s="45" t="s">
        <v>398</v>
      </c>
      <c r="E69" s="45">
        <v>120</v>
      </c>
      <c r="F69" s="46">
        <f>F70+F71</f>
        <v>115100</v>
      </c>
      <c r="G69" s="46">
        <f>G70+G71</f>
        <v>115100</v>
      </c>
    </row>
    <row r="70" spans="1:7" ht="33" customHeight="1">
      <c r="A70" s="43" t="s">
        <v>366</v>
      </c>
      <c r="B70" s="44">
        <v>2</v>
      </c>
      <c r="C70" s="44">
        <v>3</v>
      </c>
      <c r="D70" s="45" t="s">
        <v>398</v>
      </c>
      <c r="E70" s="45">
        <v>121</v>
      </c>
      <c r="F70" s="46">
        <v>88402.45</v>
      </c>
      <c r="G70" s="46">
        <v>88402.45</v>
      </c>
    </row>
    <row r="71" spans="1:7" ht="61.5" customHeight="1">
      <c r="A71" s="43" t="s">
        <v>367</v>
      </c>
      <c r="B71" s="44">
        <v>2</v>
      </c>
      <c r="C71" s="44">
        <v>3</v>
      </c>
      <c r="D71" s="45" t="s">
        <v>398</v>
      </c>
      <c r="E71" s="45">
        <v>129</v>
      </c>
      <c r="F71" s="46">
        <v>26697.55</v>
      </c>
      <c r="G71" s="46">
        <v>26697.55</v>
      </c>
    </row>
    <row r="72" spans="1:7" ht="33" customHeight="1">
      <c r="A72" s="51" t="s">
        <v>108</v>
      </c>
      <c r="B72" s="44">
        <v>3</v>
      </c>
      <c r="C72" s="44"/>
      <c r="D72" s="45"/>
      <c r="E72" s="45"/>
      <c r="F72" s="46">
        <f>F73+F80</f>
        <v>51412.009999999995</v>
      </c>
      <c r="G72" s="46">
        <f>G73+G80</f>
        <v>51412.009999999995</v>
      </c>
    </row>
    <row r="73" spans="1:7" ht="47.25" customHeight="1">
      <c r="A73" s="43" t="s">
        <v>399</v>
      </c>
      <c r="B73" s="44">
        <v>3</v>
      </c>
      <c r="C73" s="44">
        <v>9</v>
      </c>
      <c r="D73" s="45"/>
      <c r="E73" s="45"/>
      <c r="F73" s="46">
        <f aca="true" t="shared" si="5" ref="F73:G75">F74</f>
        <v>22939.01</v>
      </c>
      <c r="G73" s="46">
        <f t="shared" si="5"/>
        <v>22939.01</v>
      </c>
    </row>
    <row r="74" spans="1:7" ht="61.5" customHeight="1">
      <c r="A74" s="43" t="s">
        <v>358</v>
      </c>
      <c r="B74" s="44">
        <v>3</v>
      </c>
      <c r="C74" s="44">
        <v>9</v>
      </c>
      <c r="D74" s="45" t="s">
        <v>359</v>
      </c>
      <c r="E74" s="45"/>
      <c r="F74" s="46">
        <f t="shared" si="5"/>
        <v>22939.01</v>
      </c>
      <c r="G74" s="46">
        <f t="shared" si="5"/>
        <v>22939.01</v>
      </c>
    </row>
    <row r="75" spans="1:7" ht="47.25" customHeight="1">
      <c r="A75" s="43" t="s">
        <v>360</v>
      </c>
      <c r="B75" s="44">
        <v>3</v>
      </c>
      <c r="C75" s="44">
        <v>9</v>
      </c>
      <c r="D75" s="45" t="s">
        <v>361</v>
      </c>
      <c r="E75" s="45"/>
      <c r="F75" s="46">
        <f t="shared" si="5"/>
        <v>22939.01</v>
      </c>
      <c r="G75" s="46">
        <f t="shared" si="5"/>
        <v>22939.01</v>
      </c>
    </row>
    <row r="76" spans="1:7" ht="47.25" customHeight="1">
      <c r="A76" s="43" t="s">
        <v>400</v>
      </c>
      <c r="B76" s="44">
        <v>3</v>
      </c>
      <c r="C76" s="44">
        <v>9</v>
      </c>
      <c r="D76" s="45" t="s">
        <v>401</v>
      </c>
      <c r="E76" s="45"/>
      <c r="F76" s="46">
        <f>F78</f>
        <v>22939.01</v>
      </c>
      <c r="G76" s="46">
        <f>G78</f>
        <v>22939.01</v>
      </c>
    </row>
    <row r="77" spans="1:7" ht="33" customHeight="1">
      <c r="A77" s="43" t="s">
        <v>373</v>
      </c>
      <c r="B77" s="44">
        <v>3</v>
      </c>
      <c r="C77" s="44">
        <v>9</v>
      </c>
      <c r="D77" s="45" t="s">
        <v>401</v>
      </c>
      <c r="E77" s="45">
        <v>200</v>
      </c>
      <c r="F77" s="46">
        <f>F78</f>
        <v>22939.01</v>
      </c>
      <c r="G77" s="46">
        <f>G78</f>
        <v>22939.01</v>
      </c>
    </row>
    <row r="78" spans="1:7" ht="33" customHeight="1">
      <c r="A78" s="43" t="s">
        <v>374</v>
      </c>
      <c r="B78" s="44">
        <v>3</v>
      </c>
      <c r="C78" s="44">
        <v>9</v>
      </c>
      <c r="D78" s="45" t="s">
        <v>401</v>
      </c>
      <c r="E78" s="45">
        <v>240</v>
      </c>
      <c r="F78" s="46">
        <f>F79</f>
        <v>22939.01</v>
      </c>
      <c r="G78" s="46">
        <f>G79</f>
        <v>22939.01</v>
      </c>
    </row>
    <row r="79" spans="1:7" ht="18" customHeight="1">
      <c r="A79" s="43" t="s">
        <v>376</v>
      </c>
      <c r="B79" s="44">
        <v>3</v>
      </c>
      <c r="C79" s="44">
        <v>9</v>
      </c>
      <c r="D79" s="45" t="s">
        <v>401</v>
      </c>
      <c r="E79" s="45">
        <v>244</v>
      </c>
      <c r="F79" s="46">
        <v>22939.01</v>
      </c>
      <c r="G79" s="46">
        <v>22939.01</v>
      </c>
    </row>
    <row r="80" spans="1:7" ht="18" customHeight="1">
      <c r="A80" s="43" t="s">
        <v>402</v>
      </c>
      <c r="B80" s="44">
        <v>3</v>
      </c>
      <c r="C80" s="44">
        <v>10</v>
      </c>
      <c r="D80" s="45"/>
      <c r="E80" s="45"/>
      <c r="F80" s="46">
        <f>F85+F81</f>
        <v>28473</v>
      </c>
      <c r="G80" s="46">
        <f>G85+G81</f>
        <v>28473</v>
      </c>
    </row>
    <row r="81" spans="1:7" ht="61.5" customHeight="1">
      <c r="A81" s="43" t="s">
        <v>403</v>
      </c>
      <c r="B81" s="44">
        <v>3</v>
      </c>
      <c r="C81" s="44">
        <v>10</v>
      </c>
      <c r="D81" s="45" t="s">
        <v>404</v>
      </c>
      <c r="E81" s="45"/>
      <c r="F81" s="46">
        <f>F83</f>
        <v>28473</v>
      </c>
      <c r="G81" s="46">
        <f>G83</f>
        <v>28473</v>
      </c>
    </row>
    <row r="82" spans="1:7" ht="33" customHeight="1">
      <c r="A82" s="43" t="s">
        <v>373</v>
      </c>
      <c r="B82" s="44">
        <v>3</v>
      </c>
      <c r="C82" s="44">
        <v>10</v>
      </c>
      <c r="D82" s="45" t="s">
        <v>404</v>
      </c>
      <c r="E82" s="45">
        <v>200</v>
      </c>
      <c r="F82" s="46">
        <f>F83</f>
        <v>28473</v>
      </c>
      <c r="G82" s="46">
        <f>G83</f>
        <v>28473</v>
      </c>
    </row>
    <row r="83" spans="1:7" ht="33" customHeight="1">
      <c r="A83" s="43" t="s">
        <v>374</v>
      </c>
      <c r="B83" s="44">
        <v>3</v>
      </c>
      <c r="C83" s="44">
        <v>10</v>
      </c>
      <c r="D83" s="45" t="s">
        <v>404</v>
      </c>
      <c r="E83" s="45">
        <v>240</v>
      </c>
      <c r="F83" s="46">
        <f>F84</f>
        <v>28473</v>
      </c>
      <c r="G83" s="46">
        <f>G84</f>
        <v>28473</v>
      </c>
    </row>
    <row r="84" spans="1:7" ht="18" customHeight="1">
      <c r="A84" s="43" t="s">
        <v>376</v>
      </c>
      <c r="B84" s="44">
        <v>3</v>
      </c>
      <c r="C84" s="44">
        <v>10</v>
      </c>
      <c r="D84" s="45" t="s">
        <v>404</v>
      </c>
      <c r="E84" s="45">
        <v>244</v>
      </c>
      <c r="F84" s="46">
        <v>28473</v>
      </c>
      <c r="G84" s="46">
        <v>28473</v>
      </c>
    </row>
    <row r="85" spans="1:7" ht="61.5" customHeight="1" hidden="1">
      <c r="A85" s="43" t="s">
        <v>358</v>
      </c>
      <c r="B85" s="44">
        <v>3</v>
      </c>
      <c r="C85" s="44">
        <v>10</v>
      </c>
      <c r="D85" s="45" t="s">
        <v>359</v>
      </c>
      <c r="E85" s="45"/>
      <c r="F85" s="46">
        <f aca="true" t="shared" si="6" ref="F85:G89">F86</f>
        <v>0</v>
      </c>
      <c r="G85" s="46">
        <f t="shared" si="6"/>
        <v>0</v>
      </c>
    </row>
    <row r="86" spans="1:7" ht="47.25" customHeight="1" hidden="1">
      <c r="A86" s="43" t="s">
        <v>360</v>
      </c>
      <c r="B86" s="44">
        <v>3</v>
      </c>
      <c r="C86" s="44">
        <v>10</v>
      </c>
      <c r="D86" s="45" t="s">
        <v>361</v>
      </c>
      <c r="E86" s="45"/>
      <c r="F86" s="46">
        <f t="shared" si="6"/>
        <v>0</v>
      </c>
      <c r="G86" s="46">
        <f t="shared" si="6"/>
        <v>0</v>
      </c>
    </row>
    <row r="87" spans="1:7" ht="47.25" customHeight="1" hidden="1">
      <c r="A87" s="43" t="s">
        <v>405</v>
      </c>
      <c r="B87" s="44">
        <v>3</v>
      </c>
      <c r="C87" s="44">
        <v>10</v>
      </c>
      <c r="D87" s="45" t="s">
        <v>406</v>
      </c>
      <c r="E87" s="45"/>
      <c r="F87" s="46">
        <f t="shared" si="6"/>
        <v>0</v>
      </c>
      <c r="G87" s="46">
        <f t="shared" si="6"/>
        <v>0</v>
      </c>
    </row>
    <row r="88" spans="1:7" s="47" customFormat="1" ht="33" customHeight="1" hidden="1">
      <c r="A88" s="43" t="s">
        <v>373</v>
      </c>
      <c r="B88" s="44">
        <v>3</v>
      </c>
      <c r="C88" s="44">
        <v>10</v>
      </c>
      <c r="D88" s="45" t="s">
        <v>406</v>
      </c>
      <c r="E88" s="45">
        <v>200</v>
      </c>
      <c r="F88" s="46">
        <f t="shared" si="6"/>
        <v>0</v>
      </c>
      <c r="G88" s="46">
        <f t="shared" si="6"/>
        <v>0</v>
      </c>
    </row>
    <row r="89" spans="1:7" s="47" customFormat="1" ht="33" customHeight="1" hidden="1">
      <c r="A89" s="43" t="s">
        <v>374</v>
      </c>
      <c r="B89" s="44">
        <v>3</v>
      </c>
      <c r="C89" s="44">
        <v>10</v>
      </c>
      <c r="D89" s="45" t="s">
        <v>406</v>
      </c>
      <c r="E89" s="45">
        <v>240</v>
      </c>
      <c r="F89" s="46">
        <f t="shared" si="6"/>
        <v>0</v>
      </c>
      <c r="G89" s="46">
        <f t="shared" si="6"/>
        <v>0</v>
      </c>
    </row>
    <row r="90" spans="1:7" s="47" customFormat="1" ht="18" customHeight="1" hidden="1">
      <c r="A90" s="43" t="s">
        <v>376</v>
      </c>
      <c r="B90" s="44">
        <v>3</v>
      </c>
      <c r="C90" s="44">
        <v>10</v>
      </c>
      <c r="D90" s="45" t="s">
        <v>406</v>
      </c>
      <c r="E90" s="45">
        <v>244</v>
      </c>
      <c r="F90" s="46">
        <v>0</v>
      </c>
      <c r="G90" s="46">
        <v>0</v>
      </c>
    </row>
    <row r="91" spans="1:7" s="47" customFormat="1" ht="18" customHeight="1">
      <c r="A91" s="51" t="s">
        <v>109</v>
      </c>
      <c r="B91" s="44">
        <v>4</v>
      </c>
      <c r="C91" s="44"/>
      <c r="D91" s="45"/>
      <c r="E91" s="45"/>
      <c r="F91" s="46">
        <f>F92+F99</f>
        <v>603241.8400000001</v>
      </c>
      <c r="G91" s="46">
        <f>G92+G99</f>
        <v>388966.1</v>
      </c>
    </row>
    <row r="92" spans="1:7" s="47" customFormat="1" ht="18" customHeight="1">
      <c r="A92" s="43" t="s">
        <v>407</v>
      </c>
      <c r="B92" s="44">
        <v>4</v>
      </c>
      <c r="C92" s="44">
        <v>9</v>
      </c>
      <c r="D92" s="45"/>
      <c r="E92" s="45"/>
      <c r="F92" s="46">
        <f aca="true" t="shared" si="7" ref="F92:G94">F93</f>
        <v>515441.84</v>
      </c>
      <c r="G92" s="46">
        <f t="shared" si="7"/>
        <v>305266.1</v>
      </c>
    </row>
    <row r="93" spans="1:7" s="47" customFormat="1" ht="61.5" customHeight="1">
      <c r="A93" s="43" t="s">
        <v>358</v>
      </c>
      <c r="B93" s="44">
        <v>4</v>
      </c>
      <c r="C93" s="44">
        <v>9</v>
      </c>
      <c r="D93" s="45" t="s">
        <v>359</v>
      </c>
      <c r="E93" s="45"/>
      <c r="F93" s="46">
        <f t="shared" si="7"/>
        <v>515441.84</v>
      </c>
      <c r="G93" s="46">
        <f t="shared" si="7"/>
        <v>305266.1</v>
      </c>
    </row>
    <row r="94" spans="1:7" s="47" customFormat="1" ht="47.25" customHeight="1">
      <c r="A94" s="43" t="s">
        <v>408</v>
      </c>
      <c r="B94" s="44">
        <v>4</v>
      </c>
      <c r="C94" s="44">
        <v>9</v>
      </c>
      <c r="D94" s="45" t="s">
        <v>361</v>
      </c>
      <c r="E94" s="45"/>
      <c r="F94" s="46">
        <f t="shared" si="7"/>
        <v>515441.84</v>
      </c>
      <c r="G94" s="46">
        <f t="shared" si="7"/>
        <v>305266.1</v>
      </c>
    </row>
    <row r="95" spans="1:7" s="47" customFormat="1" ht="47.25" customHeight="1">
      <c r="A95" s="43" t="s">
        <v>409</v>
      </c>
      <c r="B95" s="44">
        <v>4</v>
      </c>
      <c r="C95" s="44">
        <v>9</v>
      </c>
      <c r="D95" s="45" t="s">
        <v>410</v>
      </c>
      <c r="E95" s="45"/>
      <c r="F95" s="46">
        <f>F97</f>
        <v>515441.84</v>
      </c>
      <c r="G95" s="46">
        <f>G97</f>
        <v>305266.1</v>
      </c>
    </row>
    <row r="96" spans="1:7" s="47" customFormat="1" ht="33" customHeight="1">
      <c r="A96" s="43" t="s">
        <v>373</v>
      </c>
      <c r="B96" s="44">
        <v>4</v>
      </c>
      <c r="C96" s="44">
        <v>9</v>
      </c>
      <c r="D96" s="45" t="s">
        <v>410</v>
      </c>
      <c r="E96" s="45">
        <v>200</v>
      </c>
      <c r="F96" s="46">
        <f>F97</f>
        <v>515441.84</v>
      </c>
      <c r="G96" s="46">
        <f>G97</f>
        <v>305266.1</v>
      </c>
    </row>
    <row r="97" spans="1:7" s="47" customFormat="1" ht="33" customHeight="1">
      <c r="A97" s="43" t="s">
        <v>374</v>
      </c>
      <c r="B97" s="44">
        <v>4</v>
      </c>
      <c r="C97" s="44">
        <v>9</v>
      </c>
      <c r="D97" s="45" t="s">
        <v>410</v>
      </c>
      <c r="E97" s="45">
        <v>240</v>
      </c>
      <c r="F97" s="46">
        <f>F98</f>
        <v>515441.84</v>
      </c>
      <c r="G97" s="46">
        <f>G98</f>
        <v>305266.1</v>
      </c>
    </row>
    <row r="98" spans="1:7" s="47" customFormat="1" ht="18" customHeight="1">
      <c r="A98" s="43" t="s">
        <v>376</v>
      </c>
      <c r="B98" s="44">
        <v>4</v>
      </c>
      <c r="C98" s="44">
        <v>9</v>
      </c>
      <c r="D98" s="45" t="s">
        <v>410</v>
      </c>
      <c r="E98" s="45">
        <v>244</v>
      </c>
      <c r="F98" s="46">
        <v>515441.84</v>
      </c>
      <c r="G98" s="46">
        <v>305266.1</v>
      </c>
    </row>
    <row r="99" spans="1:7" s="47" customFormat="1" ht="18" customHeight="1">
      <c r="A99" s="43" t="s">
        <v>411</v>
      </c>
      <c r="B99" s="44">
        <v>4</v>
      </c>
      <c r="C99" s="44">
        <v>12</v>
      </c>
      <c r="D99" s="45"/>
      <c r="E99" s="45"/>
      <c r="F99" s="46">
        <f>F100</f>
        <v>87800</v>
      </c>
      <c r="G99" s="46">
        <f>G100</f>
        <v>83700</v>
      </c>
    </row>
    <row r="100" spans="1:7" s="47" customFormat="1" ht="61.5" customHeight="1">
      <c r="A100" s="43" t="s">
        <v>358</v>
      </c>
      <c r="B100" s="44">
        <v>4</v>
      </c>
      <c r="C100" s="44">
        <v>12</v>
      </c>
      <c r="D100" s="45" t="s">
        <v>359</v>
      </c>
      <c r="E100" s="45"/>
      <c r="F100" s="46">
        <f>F101</f>
        <v>87800</v>
      </c>
      <c r="G100" s="46">
        <f>G101</f>
        <v>83700</v>
      </c>
    </row>
    <row r="101" spans="1:7" s="47" customFormat="1" ht="47.25" customHeight="1">
      <c r="A101" s="43" t="s">
        <v>408</v>
      </c>
      <c r="B101" s="44">
        <v>4</v>
      </c>
      <c r="C101" s="44">
        <v>12</v>
      </c>
      <c r="D101" s="45" t="s">
        <v>361</v>
      </c>
      <c r="E101" s="45"/>
      <c r="F101" s="46">
        <f>F102+F106</f>
        <v>87800</v>
      </c>
      <c r="G101" s="46">
        <f>G102+G106</f>
        <v>83700</v>
      </c>
    </row>
    <row r="102" spans="1:7" s="47" customFormat="1" ht="33" customHeight="1">
      <c r="A102" s="43" t="s">
        <v>412</v>
      </c>
      <c r="B102" s="44">
        <v>4</v>
      </c>
      <c r="C102" s="44">
        <v>12</v>
      </c>
      <c r="D102" s="45" t="s">
        <v>413</v>
      </c>
      <c r="E102" s="45"/>
      <c r="F102" s="46">
        <f>F104</f>
        <v>5000</v>
      </c>
      <c r="G102" s="46">
        <f>G104</f>
        <v>900</v>
      </c>
    </row>
    <row r="103" spans="1:7" s="47" customFormat="1" ht="33" customHeight="1">
      <c r="A103" s="43" t="s">
        <v>373</v>
      </c>
      <c r="B103" s="44">
        <v>4</v>
      </c>
      <c r="C103" s="44">
        <v>12</v>
      </c>
      <c r="D103" s="45" t="s">
        <v>413</v>
      </c>
      <c r="E103" s="45">
        <v>200</v>
      </c>
      <c r="F103" s="46">
        <f>F104</f>
        <v>5000</v>
      </c>
      <c r="G103" s="46">
        <f>G104</f>
        <v>900</v>
      </c>
    </row>
    <row r="104" spans="1:7" s="47" customFormat="1" ht="33" customHeight="1">
      <c r="A104" s="43" t="s">
        <v>374</v>
      </c>
      <c r="B104" s="44">
        <v>4</v>
      </c>
      <c r="C104" s="44">
        <v>12</v>
      </c>
      <c r="D104" s="45" t="s">
        <v>413</v>
      </c>
      <c r="E104" s="45">
        <v>240</v>
      </c>
      <c r="F104" s="46">
        <f>F105</f>
        <v>5000</v>
      </c>
      <c r="G104" s="46">
        <f>G105</f>
        <v>900</v>
      </c>
    </row>
    <row r="105" spans="1:7" s="47" customFormat="1" ht="18" customHeight="1">
      <c r="A105" s="43" t="s">
        <v>376</v>
      </c>
      <c r="B105" s="44">
        <v>4</v>
      </c>
      <c r="C105" s="44">
        <v>12</v>
      </c>
      <c r="D105" s="45" t="s">
        <v>413</v>
      </c>
      <c r="E105" s="45">
        <v>244</v>
      </c>
      <c r="F105" s="46">
        <v>5000</v>
      </c>
      <c r="G105" s="46">
        <v>900</v>
      </c>
    </row>
    <row r="106" spans="1:7" s="47" customFormat="1" ht="47.25" customHeight="1">
      <c r="A106" s="43" t="s">
        <v>414</v>
      </c>
      <c r="B106" s="44">
        <v>4</v>
      </c>
      <c r="C106" s="44">
        <v>12</v>
      </c>
      <c r="D106" s="45" t="s">
        <v>415</v>
      </c>
      <c r="E106" s="45"/>
      <c r="F106" s="46">
        <f aca="true" t="shared" si="8" ref="F106:G108">F107</f>
        <v>82800</v>
      </c>
      <c r="G106" s="46">
        <f t="shared" si="8"/>
        <v>82800</v>
      </c>
    </row>
    <row r="107" spans="1:7" s="47" customFormat="1" ht="33" customHeight="1">
      <c r="A107" s="43" t="s">
        <v>416</v>
      </c>
      <c r="B107" s="44">
        <v>4</v>
      </c>
      <c r="C107" s="44">
        <v>12</v>
      </c>
      <c r="D107" s="45" t="s">
        <v>415</v>
      </c>
      <c r="E107" s="45">
        <v>200</v>
      </c>
      <c r="F107" s="46">
        <f t="shared" si="8"/>
        <v>82800</v>
      </c>
      <c r="G107" s="46">
        <f t="shared" si="8"/>
        <v>82800</v>
      </c>
    </row>
    <row r="108" spans="1:7" s="47" customFormat="1" ht="33" customHeight="1">
      <c r="A108" s="43" t="s">
        <v>374</v>
      </c>
      <c r="B108" s="44">
        <v>4</v>
      </c>
      <c r="C108" s="44">
        <v>12</v>
      </c>
      <c r="D108" s="45" t="s">
        <v>415</v>
      </c>
      <c r="E108" s="45">
        <v>240</v>
      </c>
      <c r="F108" s="46">
        <f t="shared" si="8"/>
        <v>82800</v>
      </c>
      <c r="G108" s="46">
        <f t="shared" si="8"/>
        <v>82800</v>
      </c>
    </row>
    <row r="109" spans="1:7" s="47" customFormat="1" ht="18" customHeight="1">
      <c r="A109" s="43" t="s">
        <v>376</v>
      </c>
      <c r="B109" s="44">
        <v>4</v>
      </c>
      <c r="C109" s="44">
        <v>12</v>
      </c>
      <c r="D109" s="45" t="s">
        <v>415</v>
      </c>
      <c r="E109" s="45">
        <v>244</v>
      </c>
      <c r="F109" s="46">
        <v>82800</v>
      </c>
      <c r="G109" s="46">
        <v>82800</v>
      </c>
    </row>
    <row r="110" spans="1:7" s="47" customFormat="1" ht="18" customHeight="1">
      <c r="A110" s="43" t="s">
        <v>417</v>
      </c>
      <c r="B110" s="44">
        <v>5</v>
      </c>
      <c r="C110" s="44"/>
      <c r="D110" s="45"/>
      <c r="E110" s="45"/>
      <c r="F110" s="46">
        <f>F111+F119</f>
        <v>248736.27000000002</v>
      </c>
      <c r="G110" s="46">
        <f>G111+G119</f>
        <v>245987.65000000002</v>
      </c>
    </row>
    <row r="111" spans="1:7" s="47" customFormat="1" ht="18" customHeight="1">
      <c r="A111" s="52" t="s">
        <v>418</v>
      </c>
      <c r="B111" s="44">
        <v>5</v>
      </c>
      <c r="C111" s="44">
        <v>1</v>
      </c>
      <c r="D111" s="45"/>
      <c r="E111" s="45"/>
      <c r="F111" s="53">
        <f>F112</f>
        <v>22640</v>
      </c>
      <c r="G111" s="53">
        <f>G112</f>
        <v>22640</v>
      </c>
    </row>
    <row r="112" spans="1:7" s="47" customFormat="1" ht="61.5" customHeight="1">
      <c r="A112" s="52" t="s">
        <v>358</v>
      </c>
      <c r="B112" s="44">
        <v>5</v>
      </c>
      <c r="C112" s="44">
        <v>1</v>
      </c>
      <c r="D112" s="45" t="s">
        <v>359</v>
      </c>
      <c r="E112" s="45"/>
      <c r="F112" s="53">
        <f>F113</f>
        <v>22640</v>
      </c>
      <c r="G112" s="53">
        <f>G113</f>
        <v>22640</v>
      </c>
    </row>
    <row r="113" spans="1:7" s="47" customFormat="1" ht="33" customHeight="1">
      <c r="A113" s="52" t="s">
        <v>419</v>
      </c>
      <c r="B113" s="44">
        <v>5</v>
      </c>
      <c r="C113" s="44">
        <v>1</v>
      </c>
      <c r="D113" s="45" t="s">
        <v>420</v>
      </c>
      <c r="E113" s="45"/>
      <c r="F113" s="53">
        <f>F115</f>
        <v>22640</v>
      </c>
      <c r="G113" s="53">
        <f>G115</f>
        <v>22640</v>
      </c>
    </row>
    <row r="114" spans="1:7" s="47" customFormat="1" ht="18" customHeight="1">
      <c r="A114" s="52" t="s">
        <v>418</v>
      </c>
      <c r="B114" s="44">
        <v>5</v>
      </c>
      <c r="C114" s="44">
        <v>1</v>
      </c>
      <c r="D114" s="45" t="s">
        <v>421</v>
      </c>
      <c r="E114" s="45"/>
      <c r="F114" s="53">
        <f aca="true" t="shared" si="9" ref="F114:G117">F115</f>
        <v>22640</v>
      </c>
      <c r="G114" s="53">
        <f t="shared" si="9"/>
        <v>22640</v>
      </c>
    </row>
    <row r="115" spans="1:7" s="47" customFormat="1" ht="18" customHeight="1">
      <c r="A115" s="52" t="s">
        <v>422</v>
      </c>
      <c r="B115" s="44">
        <v>5</v>
      </c>
      <c r="C115" s="44">
        <v>1</v>
      </c>
      <c r="D115" s="45" t="s">
        <v>423</v>
      </c>
      <c r="E115" s="45"/>
      <c r="F115" s="53">
        <f t="shared" si="9"/>
        <v>22640</v>
      </c>
      <c r="G115" s="53">
        <f t="shared" si="9"/>
        <v>22640</v>
      </c>
    </row>
    <row r="116" spans="1:7" s="47" customFormat="1" ht="33" customHeight="1">
      <c r="A116" s="52" t="s">
        <v>373</v>
      </c>
      <c r="B116" s="44">
        <v>5</v>
      </c>
      <c r="C116" s="44">
        <v>1</v>
      </c>
      <c r="D116" s="45" t="s">
        <v>423</v>
      </c>
      <c r="E116" s="45">
        <v>200</v>
      </c>
      <c r="F116" s="53">
        <f t="shared" si="9"/>
        <v>22640</v>
      </c>
      <c r="G116" s="53">
        <f t="shared" si="9"/>
        <v>22640</v>
      </c>
    </row>
    <row r="117" spans="1:7" s="47" customFormat="1" ht="33" customHeight="1">
      <c r="A117" s="52" t="s">
        <v>374</v>
      </c>
      <c r="B117" s="44">
        <v>5</v>
      </c>
      <c r="C117" s="44">
        <v>1</v>
      </c>
      <c r="D117" s="45" t="s">
        <v>423</v>
      </c>
      <c r="E117" s="45">
        <v>240</v>
      </c>
      <c r="F117" s="53">
        <f t="shared" si="9"/>
        <v>22640</v>
      </c>
      <c r="G117" s="53">
        <f t="shared" si="9"/>
        <v>22640</v>
      </c>
    </row>
    <row r="118" spans="1:7" s="47" customFormat="1" ht="18" customHeight="1">
      <c r="A118" s="52" t="s">
        <v>376</v>
      </c>
      <c r="B118" s="44">
        <v>5</v>
      </c>
      <c r="C118" s="44">
        <v>1</v>
      </c>
      <c r="D118" s="45" t="s">
        <v>423</v>
      </c>
      <c r="E118" s="45">
        <v>244</v>
      </c>
      <c r="F118" s="53">
        <v>22640</v>
      </c>
      <c r="G118" s="53">
        <v>22640</v>
      </c>
    </row>
    <row r="119" spans="1:7" s="47" customFormat="1" ht="18" customHeight="1">
      <c r="A119" s="43" t="s">
        <v>424</v>
      </c>
      <c r="B119" s="44">
        <v>5</v>
      </c>
      <c r="C119" s="44">
        <v>3</v>
      </c>
      <c r="D119" s="45"/>
      <c r="E119" s="45"/>
      <c r="F119" s="46">
        <f>F120</f>
        <v>226096.27000000002</v>
      </c>
      <c r="G119" s="46">
        <f>G120</f>
        <v>223347.65000000002</v>
      </c>
    </row>
    <row r="120" spans="1:7" s="47" customFormat="1" ht="61.5" customHeight="1">
      <c r="A120" s="43" t="s">
        <v>358</v>
      </c>
      <c r="B120" s="44">
        <v>5</v>
      </c>
      <c r="C120" s="44">
        <v>3</v>
      </c>
      <c r="D120" s="45" t="s">
        <v>359</v>
      </c>
      <c r="E120" s="45"/>
      <c r="F120" s="46">
        <f>F121</f>
        <v>226096.27000000002</v>
      </c>
      <c r="G120" s="46">
        <f>G121</f>
        <v>223347.65000000002</v>
      </c>
    </row>
    <row r="121" spans="1:7" s="47" customFormat="1" ht="33" customHeight="1">
      <c r="A121" s="43" t="s">
        <v>419</v>
      </c>
      <c r="B121" s="44">
        <v>5</v>
      </c>
      <c r="C121" s="44">
        <v>3</v>
      </c>
      <c r="D121" s="45" t="s">
        <v>420</v>
      </c>
      <c r="E121" s="45"/>
      <c r="F121" s="46">
        <f>F122+F129+F133+F137</f>
        <v>226096.27000000002</v>
      </c>
      <c r="G121" s="46">
        <f>G122+G129+G133+G137</f>
        <v>223347.65000000002</v>
      </c>
    </row>
    <row r="122" spans="1:7" s="47" customFormat="1" ht="18" customHeight="1">
      <c r="A122" s="43" t="s">
        <v>425</v>
      </c>
      <c r="B122" s="44">
        <v>5</v>
      </c>
      <c r="C122" s="44">
        <v>3</v>
      </c>
      <c r="D122" s="45" t="s">
        <v>426</v>
      </c>
      <c r="E122" s="45"/>
      <c r="F122" s="46">
        <f>F124+F126</f>
        <v>181937.94</v>
      </c>
      <c r="G122" s="46">
        <f>G124+G126</f>
        <v>179189.32</v>
      </c>
    </row>
    <row r="123" spans="1:7" s="47" customFormat="1" ht="33" customHeight="1">
      <c r="A123" s="43" t="s">
        <v>373</v>
      </c>
      <c r="B123" s="44">
        <v>5</v>
      </c>
      <c r="C123" s="44">
        <v>3</v>
      </c>
      <c r="D123" s="45" t="s">
        <v>426</v>
      </c>
      <c r="E123" s="45">
        <v>200</v>
      </c>
      <c r="F123" s="46">
        <f>F124</f>
        <v>181937.94</v>
      </c>
      <c r="G123" s="46">
        <f>G124</f>
        <v>179189.32</v>
      </c>
    </row>
    <row r="124" spans="1:7" s="47" customFormat="1" ht="33" customHeight="1">
      <c r="A124" s="51" t="s">
        <v>374</v>
      </c>
      <c r="B124" s="44">
        <v>5</v>
      </c>
      <c r="C124" s="44">
        <v>3</v>
      </c>
      <c r="D124" s="45" t="s">
        <v>426</v>
      </c>
      <c r="E124" s="45">
        <v>240</v>
      </c>
      <c r="F124" s="46">
        <f>F125</f>
        <v>181937.94</v>
      </c>
      <c r="G124" s="46">
        <f>G125</f>
        <v>179189.32</v>
      </c>
    </row>
    <row r="125" spans="1:7" s="47" customFormat="1" ht="18" customHeight="1">
      <c r="A125" s="43" t="s">
        <v>376</v>
      </c>
      <c r="B125" s="44">
        <v>5</v>
      </c>
      <c r="C125" s="44">
        <v>3</v>
      </c>
      <c r="D125" s="45" t="s">
        <v>426</v>
      </c>
      <c r="E125" s="45">
        <v>244</v>
      </c>
      <c r="F125" s="46">
        <v>181937.94</v>
      </c>
      <c r="G125" s="46">
        <v>179189.32</v>
      </c>
    </row>
    <row r="126" spans="1:7" s="47" customFormat="1" ht="18" customHeight="1" hidden="1">
      <c r="A126" s="43" t="s">
        <v>377</v>
      </c>
      <c r="B126" s="44">
        <v>5</v>
      </c>
      <c r="C126" s="44">
        <v>3</v>
      </c>
      <c r="D126" s="45" t="s">
        <v>426</v>
      </c>
      <c r="E126" s="45">
        <v>800</v>
      </c>
      <c r="F126" s="46">
        <f>F127</f>
        <v>0</v>
      </c>
      <c r="G126" s="46">
        <f>G127</f>
        <v>0</v>
      </c>
    </row>
    <row r="127" spans="1:7" s="47" customFormat="1" ht="18" customHeight="1" hidden="1">
      <c r="A127" s="43" t="s">
        <v>380</v>
      </c>
      <c r="B127" s="44">
        <v>5</v>
      </c>
      <c r="C127" s="44">
        <v>3</v>
      </c>
      <c r="D127" s="45" t="s">
        <v>426</v>
      </c>
      <c r="E127" s="45">
        <v>850</v>
      </c>
      <c r="F127" s="46">
        <f>F128</f>
        <v>0</v>
      </c>
      <c r="G127" s="46">
        <f>G128</f>
        <v>0</v>
      </c>
    </row>
    <row r="128" spans="1:7" s="47" customFormat="1" ht="18" customHeight="1" hidden="1">
      <c r="A128" s="43" t="s">
        <v>383</v>
      </c>
      <c r="B128" s="44">
        <v>5</v>
      </c>
      <c r="C128" s="44">
        <v>3</v>
      </c>
      <c r="D128" s="45" t="s">
        <v>426</v>
      </c>
      <c r="E128" s="45">
        <v>853</v>
      </c>
      <c r="F128" s="46">
        <v>0</v>
      </c>
      <c r="G128" s="46">
        <v>0</v>
      </c>
    </row>
    <row r="129" spans="1:7" s="47" customFormat="1" ht="47.25" customHeight="1" hidden="1">
      <c r="A129" s="51" t="s">
        <v>427</v>
      </c>
      <c r="B129" s="44">
        <v>5</v>
      </c>
      <c r="C129" s="44">
        <v>3</v>
      </c>
      <c r="D129" s="45" t="s">
        <v>428</v>
      </c>
      <c r="E129" s="45"/>
      <c r="F129" s="46">
        <f aca="true" t="shared" si="10" ref="F129:G131">F130</f>
        <v>0</v>
      </c>
      <c r="G129" s="46">
        <f t="shared" si="10"/>
        <v>0</v>
      </c>
    </row>
    <row r="130" spans="1:7" s="47" customFormat="1" ht="33" customHeight="1" hidden="1">
      <c r="A130" s="43" t="s">
        <v>373</v>
      </c>
      <c r="B130" s="44">
        <v>5</v>
      </c>
      <c r="C130" s="44">
        <v>3</v>
      </c>
      <c r="D130" s="45" t="s">
        <v>428</v>
      </c>
      <c r="E130" s="45">
        <v>200</v>
      </c>
      <c r="F130" s="46">
        <f t="shared" si="10"/>
        <v>0</v>
      </c>
      <c r="G130" s="46">
        <f t="shared" si="10"/>
        <v>0</v>
      </c>
    </row>
    <row r="131" spans="1:7" s="47" customFormat="1" ht="33" customHeight="1" hidden="1">
      <c r="A131" s="51" t="s">
        <v>374</v>
      </c>
      <c r="B131" s="44">
        <v>5</v>
      </c>
      <c r="C131" s="44">
        <v>3</v>
      </c>
      <c r="D131" s="45" t="s">
        <v>428</v>
      </c>
      <c r="E131" s="45">
        <v>240</v>
      </c>
      <c r="F131" s="46">
        <f t="shared" si="10"/>
        <v>0</v>
      </c>
      <c r="G131" s="46">
        <f t="shared" si="10"/>
        <v>0</v>
      </c>
    </row>
    <row r="132" spans="1:7" s="47" customFormat="1" ht="18" customHeight="1" hidden="1">
      <c r="A132" s="43" t="s">
        <v>376</v>
      </c>
      <c r="B132" s="44">
        <v>5</v>
      </c>
      <c r="C132" s="44">
        <v>3</v>
      </c>
      <c r="D132" s="45" t="s">
        <v>428</v>
      </c>
      <c r="E132" s="45">
        <v>244</v>
      </c>
      <c r="F132" s="46">
        <v>0</v>
      </c>
      <c r="G132" s="46">
        <v>0</v>
      </c>
    </row>
    <row r="133" spans="1:7" s="47" customFormat="1" ht="18" customHeight="1">
      <c r="A133" s="51" t="s">
        <v>429</v>
      </c>
      <c r="B133" s="44">
        <v>5</v>
      </c>
      <c r="C133" s="44">
        <v>3</v>
      </c>
      <c r="D133" s="45" t="s">
        <v>430</v>
      </c>
      <c r="E133" s="45"/>
      <c r="F133" s="46">
        <f aca="true" t="shared" si="11" ref="F133:G135">F134</f>
        <v>1274.51</v>
      </c>
      <c r="G133" s="46">
        <f t="shared" si="11"/>
        <v>1274.51</v>
      </c>
    </row>
    <row r="134" spans="1:7" s="47" customFormat="1" ht="33" customHeight="1">
      <c r="A134" s="43" t="s">
        <v>373</v>
      </c>
      <c r="B134" s="44">
        <v>5</v>
      </c>
      <c r="C134" s="44">
        <v>3</v>
      </c>
      <c r="D134" s="45" t="s">
        <v>430</v>
      </c>
      <c r="E134" s="45">
        <v>200</v>
      </c>
      <c r="F134" s="46">
        <f t="shared" si="11"/>
        <v>1274.51</v>
      </c>
      <c r="G134" s="46">
        <f t="shared" si="11"/>
        <v>1274.51</v>
      </c>
    </row>
    <row r="135" spans="1:7" s="47" customFormat="1" ht="33" customHeight="1">
      <c r="A135" s="51" t="s">
        <v>374</v>
      </c>
      <c r="B135" s="44">
        <v>5</v>
      </c>
      <c r="C135" s="44">
        <v>3</v>
      </c>
      <c r="D135" s="45" t="s">
        <v>430</v>
      </c>
      <c r="E135" s="45">
        <v>240</v>
      </c>
      <c r="F135" s="46">
        <f t="shared" si="11"/>
        <v>1274.51</v>
      </c>
      <c r="G135" s="46">
        <f t="shared" si="11"/>
        <v>1274.51</v>
      </c>
    </row>
    <row r="136" spans="1:7" s="47" customFormat="1" ht="18" customHeight="1">
      <c r="A136" s="43" t="s">
        <v>376</v>
      </c>
      <c r="B136" s="44">
        <v>5</v>
      </c>
      <c r="C136" s="44">
        <v>3</v>
      </c>
      <c r="D136" s="45" t="s">
        <v>430</v>
      </c>
      <c r="E136" s="45">
        <v>244</v>
      </c>
      <c r="F136" s="46">
        <v>1274.51</v>
      </c>
      <c r="G136" s="46">
        <v>1274.51</v>
      </c>
    </row>
    <row r="137" spans="1:7" s="47" customFormat="1" ht="33" customHeight="1">
      <c r="A137" s="51" t="s">
        <v>431</v>
      </c>
      <c r="B137" s="44">
        <v>5</v>
      </c>
      <c r="C137" s="44">
        <v>3</v>
      </c>
      <c r="D137" s="45" t="s">
        <v>432</v>
      </c>
      <c r="E137" s="45"/>
      <c r="F137" s="46">
        <f>F138+F141</f>
        <v>42883.82</v>
      </c>
      <c r="G137" s="46">
        <f>G138+G141</f>
        <v>42883.82</v>
      </c>
    </row>
    <row r="138" spans="1:7" s="47" customFormat="1" ht="33" customHeight="1">
      <c r="A138" s="43" t="s">
        <v>373</v>
      </c>
      <c r="B138" s="44">
        <v>5</v>
      </c>
      <c r="C138" s="44">
        <v>3</v>
      </c>
      <c r="D138" s="45" t="s">
        <v>432</v>
      </c>
      <c r="E138" s="45">
        <v>200</v>
      </c>
      <c r="F138" s="46">
        <f>F139</f>
        <v>42883.82</v>
      </c>
      <c r="G138" s="46">
        <f>G139</f>
        <v>42883.82</v>
      </c>
    </row>
    <row r="139" spans="1:7" s="47" customFormat="1" ht="33" customHeight="1">
      <c r="A139" s="51" t="s">
        <v>374</v>
      </c>
      <c r="B139" s="44">
        <v>5</v>
      </c>
      <c r="C139" s="44">
        <v>3</v>
      </c>
      <c r="D139" s="45" t="s">
        <v>432</v>
      </c>
      <c r="E139" s="45">
        <v>240</v>
      </c>
      <c r="F139" s="46">
        <f>F140</f>
        <v>42883.82</v>
      </c>
      <c r="G139" s="46">
        <f>G140</f>
        <v>42883.82</v>
      </c>
    </row>
    <row r="140" spans="1:7" s="47" customFormat="1" ht="18" customHeight="1">
      <c r="A140" s="43" t="s">
        <v>376</v>
      </c>
      <c r="B140" s="44">
        <v>5</v>
      </c>
      <c r="C140" s="44">
        <v>3</v>
      </c>
      <c r="D140" s="45" t="s">
        <v>432</v>
      </c>
      <c r="E140" s="45">
        <v>244</v>
      </c>
      <c r="F140" s="46">
        <v>42883.82</v>
      </c>
      <c r="G140" s="46">
        <v>42883.82</v>
      </c>
    </row>
    <row r="141" spans="1:7" s="47" customFormat="1" ht="18" customHeight="1" hidden="1">
      <c r="A141" s="43" t="s">
        <v>377</v>
      </c>
      <c r="B141" s="44">
        <v>5</v>
      </c>
      <c r="C141" s="44">
        <v>3</v>
      </c>
      <c r="D141" s="45" t="s">
        <v>432</v>
      </c>
      <c r="E141" s="45">
        <v>800</v>
      </c>
      <c r="F141" s="46">
        <f>F142</f>
        <v>0</v>
      </c>
      <c r="G141" s="46">
        <f>G142</f>
        <v>0</v>
      </c>
    </row>
    <row r="142" spans="1:7" s="47" customFormat="1" ht="18" customHeight="1" hidden="1">
      <c r="A142" s="43" t="s">
        <v>380</v>
      </c>
      <c r="B142" s="44">
        <v>5</v>
      </c>
      <c r="C142" s="44">
        <v>3</v>
      </c>
      <c r="D142" s="45" t="s">
        <v>432</v>
      </c>
      <c r="E142" s="45">
        <v>850</v>
      </c>
      <c r="F142" s="46">
        <f>F143</f>
        <v>0</v>
      </c>
      <c r="G142" s="46">
        <f>G143</f>
        <v>0</v>
      </c>
    </row>
    <row r="143" spans="1:7" s="47" customFormat="1" ht="18" customHeight="1" hidden="1">
      <c r="A143" s="43" t="s">
        <v>383</v>
      </c>
      <c r="B143" s="44">
        <v>5</v>
      </c>
      <c r="C143" s="44">
        <v>3</v>
      </c>
      <c r="D143" s="45" t="s">
        <v>432</v>
      </c>
      <c r="E143" s="45">
        <v>853</v>
      </c>
      <c r="F143" s="46">
        <v>0</v>
      </c>
      <c r="G143" s="46">
        <v>0</v>
      </c>
    </row>
    <row r="144" spans="1:7" s="47" customFormat="1" ht="18" customHeight="1">
      <c r="A144" s="43" t="s">
        <v>433</v>
      </c>
      <c r="B144" s="44">
        <v>8</v>
      </c>
      <c r="C144" s="44"/>
      <c r="D144" s="45"/>
      <c r="E144" s="45"/>
      <c r="F144" s="46">
        <f>F145+F167</f>
        <v>2252885.7</v>
      </c>
      <c r="G144" s="46">
        <f>G145+G167</f>
        <v>1856901.54</v>
      </c>
    </row>
    <row r="145" spans="1:7" s="47" customFormat="1" ht="18" customHeight="1">
      <c r="A145" s="43" t="s">
        <v>434</v>
      </c>
      <c r="B145" s="44">
        <v>8</v>
      </c>
      <c r="C145" s="44">
        <v>1</v>
      </c>
      <c r="D145" s="45"/>
      <c r="E145" s="45"/>
      <c r="F145" s="46">
        <f>F146</f>
        <v>1193032.46</v>
      </c>
      <c r="G145" s="46">
        <f>G146</f>
        <v>922985.7000000001</v>
      </c>
    </row>
    <row r="146" spans="1:7" s="47" customFormat="1" ht="61.5" customHeight="1">
      <c r="A146" s="43" t="s">
        <v>435</v>
      </c>
      <c r="B146" s="44">
        <v>8</v>
      </c>
      <c r="C146" s="44">
        <v>1</v>
      </c>
      <c r="D146" s="45" t="s">
        <v>359</v>
      </c>
      <c r="E146" s="45"/>
      <c r="F146" s="46">
        <f>F147</f>
        <v>1193032.46</v>
      </c>
      <c r="G146" s="46">
        <f>G147</f>
        <v>922985.7000000001</v>
      </c>
    </row>
    <row r="147" spans="1:7" s="47" customFormat="1" ht="47.25" customHeight="1">
      <c r="A147" s="43" t="s">
        <v>408</v>
      </c>
      <c r="B147" s="44">
        <v>8</v>
      </c>
      <c r="C147" s="44">
        <v>1</v>
      </c>
      <c r="D147" s="45" t="s">
        <v>361</v>
      </c>
      <c r="E147" s="45"/>
      <c r="F147" s="46">
        <f>F148+F162</f>
        <v>1193032.46</v>
      </c>
      <c r="G147" s="46">
        <f>G148+G162</f>
        <v>922985.7000000001</v>
      </c>
    </row>
    <row r="148" spans="1:7" s="47" customFormat="1" ht="33" customHeight="1">
      <c r="A148" s="43" t="s">
        <v>436</v>
      </c>
      <c r="B148" s="44">
        <v>8</v>
      </c>
      <c r="C148" s="44">
        <v>1</v>
      </c>
      <c r="D148" s="45" t="s">
        <v>437</v>
      </c>
      <c r="E148" s="45"/>
      <c r="F148" s="46">
        <f>F149+F153+F157</f>
        <v>1193032.46</v>
      </c>
      <c r="G148" s="46">
        <f>G149+G153+G157</f>
        <v>922985.7000000001</v>
      </c>
    </row>
    <row r="149" spans="1:7" s="47" customFormat="1" ht="75.75" customHeight="1">
      <c r="A149" s="43" t="s">
        <v>364</v>
      </c>
      <c r="B149" s="44">
        <v>8</v>
      </c>
      <c r="C149" s="44">
        <v>1</v>
      </c>
      <c r="D149" s="45" t="s">
        <v>437</v>
      </c>
      <c r="E149" s="45">
        <v>100</v>
      </c>
      <c r="F149" s="46">
        <f>F150</f>
        <v>862587.8200000001</v>
      </c>
      <c r="G149" s="46">
        <f>G150</f>
        <v>636211.18</v>
      </c>
    </row>
    <row r="150" spans="1:7" s="47" customFormat="1" ht="18" customHeight="1">
      <c r="A150" s="43" t="s">
        <v>438</v>
      </c>
      <c r="B150" s="44">
        <v>8</v>
      </c>
      <c r="C150" s="44">
        <v>1</v>
      </c>
      <c r="D150" s="45" t="s">
        <v>437</v>
      </c>
      <c r="E150" s="45">
        <v>110</v>
      </c>
      <c r="F150" s="46">
        <f>F151+F152</f>
        <v>862587.8200000001</v>
      </c>
      <c r="G150" s="46">
        <f>G151+G152</f>
        <v>636211.18</v>
      </c>
    </row>
    <row r="151" spans="1:7" s="47" customFormat="1" ht="18" customHeight="1">
      <c r="A151" s="43" t="s">
        <v>439</v>
      </c>
      <c r="B151" s="44">
        <v>8</v>
      </c>
      <c r="C151" s="44">
        <v>1</v>
      </c>
      <c r="D151" s="45" t="s">
        <v>437</v>
      </c>
      <c r="E151" s="45">
        <v>111</v>
      </c>
      <c r="F151" s="46">
        <v>592717.41</v>
      </c>
      <c r="G151" s="46">
        <v>568223.13</v>
      </c>
    </row>
    <row r="152" spans="1:7" s="47" customFormat="1" ht="47.25" customHeight="1">
      <c r="A152" s="43" t="s">
        <v>440</v>
      </c>
      <c r="B152" s="44">
        <v>8</v>
      </c>
      <c r="C152" s="44">
        <v>1</v>
      </c>
      <c r="D152" s="45" t="s">
        <v>437</v>
      </c>
      <c r="E152" s="45">
        <v>119</v>
      </c>
      <c r="F152" s="46">
        <v>269870.41</v>
      </c>
      <c r="G152" s="46">
        <v>67988.05</v>
      </c>
    </row>
    <row r="153" spans="1:7" s="47" customFormat="1" ht="33" customHeight="1">
      <c r="A153" s="43" t="s">
        <v>373</v>
      </c>
      <c r="B153" s="44">
        <v>8</v>
      </c>
      <c r="C153" s="44">
        <v>1</v>
      </c>
      <c r="D153" s="45" t="s">
        <v>437</v>
      </c>
      <c r="E153" s="45">
        <v>200</v>
      </c>
      <c r="F153" s="46">
        <f>F154</f>
        <v>273381.99</v>
      </c>
      <c r="G153" s="46">
        <f>G154</f>
        <v>272381.99</v>
      </c>
    </row>
    <row r="154" spans="1:7" s="47" customFormat="1" ht="33" customHeight="1">
      <c r="A154" s="43" t="s">
        <v>374</v>
      </c>
      <c r="B154" s="44">
        <v>8</v>
      </c>
      <c r="C154" s="44">
        <v>1</v>
      </c>
      <c r="D154" s="45" t="s">
        <v>437</v>
      </c>
      <c r="E154" s="45">
        <v>240</v>
      </c>
      <c r="F154" s="46">
        <f>F155+F156</f>
        <v>273381.99</v>
      </c>
      <c r="G154" s="46">
        <f>G155+G156</f>
        <v>272381.99</v>
      </c>
    </row>
    <row r="155" spans="1:7" s="47" customFormat="1" ht="33" customHeight="1" hidden="1">
      <c r="A155" s="43" t="s">
        <v>375</v>
      </c>
      <c r="B155" s="44">
        <v>8</v>
      </c>
      <c r="C155" s="44">
        <v>1</v>
      </c>
      <c r="D155" s="45" t="s">
        <v>437</v>
      </c>
      <c r="E155" s="45">
        <v>242</v>
      </c>
      <c r="F155" s="46">
        <f>9600-9600</f>
        <v>0</v>
      </c>
      <c r="G155" s="46">
        <f>9600-9600</f>
        <v>0</v>
      </c>
    </row>
    <row r="156" spans="1:7" s="47" customFormat="1" ht="18" customHeight="1">
      <c r="A156" s="43" t="s">
        <v>376</v>
      </c>
      <c r="B156" s="44">
        <v>8</v>
      </c>
      <c r="C156" s="44">
        <v>1</v>
      </c>
      <c r="D156" s="45" t="s">
        <v>437</v>
      </c>
      <c r="E156" s="45">
        <v>244</v>
      </c>
      <c r="F156" s="46">
        <v>273381.99</v>
      </c>
      <c r="G156" s="46">
        <v>272381.99</v>
      </c>
    </row>
    <row r="157" spans="1:7" s="47" customFormat="1" ht="18" customHeight="1">
      <c r="A157" s="43" t="s">
        <v>377</v>
      </c>
      <c r="B157" s="44">
        <v>8</v>
      </c>
      <c r="C157" s="44">
        <v>1</v>
      </c>
      <c r="D157" s="45" t="s">
        <v>437</v>
      </c>
      <c r="E157" s="45">
        <v>800</v>
      </c>
      <c r="F157" s="46">
        <f>F158</f>
        <v>57062.65</v>
      </c>
      <c r="G157" s="46">
        <f>G158</f>
        <v>14392.53</v>
      </c>
    </row>
    <row r="158" spans="1:7" s="47" customFormat="1" ht="18" customHeight="1">
      <c r="A158" s="43" t="s">
        <v>380</v>
      </c>
      <c r="B158" s="44">
        <v>8</v>
      </c>
      <c r="C158" s="44">
        <v>1</v>
      </c>
      <c r="D158" s="45" t="s">
        <v>437</v>
      </c>
      <c r="E158" s="45">
        <v>850</v>
      </c>
      <c r="F158" s="46">
        <f>F159+F160+F161</f>
        <v>57062.65</v>
      </c>
      <c r="G158" s="46">
        <f>G159+G160+G161</f>
        <v>14392.53</v>
      </c>
    </row>
    <row r="159" spans="1:7" s="47" customFormat="1" ht="33" customHeight="1">
      <c r="A159" s="43" t="s">
        <v>381</v>
      </c>
      <c r="B159" s="44">
        <v>8</v>
      </c>
      <c r="C159" s="44">
        <v>1</v>
      </c>
      <c r="D159" s="45" t="s">
        <v>437</v>
      </c>
      <c r="E159" s="45">
        <v>851</v>
      </c>
      <c r="F159" s="46">
        <v>496</v>
      </c>
      <c r="G159" s="46">
        <v>0</v>
      </c>
    </row>
    <row r="160" spans="1:7" s="47" customFormat="1" ht="18" customHeight="1">
      <c r="A160" s="43" t="s">
        <v>441</v>
      </c>
      <c r="B160" s="44">
        <v>8</v>
      </c>
      <c r="C160" s="44">
        <v>1</v>
      </c>
      <c r="D160" s="45" t="s">
        <v>437</v>
      </c>
      <c r="E160" s="45">
        <v>852</v>
      </c>
      <c r="F160" s="46">
        <v>18443.14</v>
      </c>
      <c r="G160" s="46">
        <v>6017.5</v>
      </c>
    </row>
    <row r="161" spans="1:7" s="47" customFormat="1" ht="18" customHeight="1">
      <c r="A161" s="43" t="s">
        <v>383</v>
      </c>
      <c r="B161" s="44">
        <v>8</v>
      </c>
      <c r="C161" s="44">
        <v>1</v>
      </c>
      <c r="D161" s="45" t="s">
        <v>437</v>
      </c>
      <c r="E161" s="45">
        <v>853</v>
      </c>
      <c r="F161" s="46">
        <v>38123.51</v>
      </c>
      <c r="G161" s="46">
        <v>8375.03</v>
      </c>
    </row>
    <row r="162" spans="1:7" s="47" customFormat="1" ht="33" customHeight="1" hidden="1">
      <c r="A162" s="43" t="s">
        <v>442</v>
      </c>
      <c r="B162" s="44">
        <v>8</v>
      </c>
      <c r="C162" s="44">
        <v>1</v>
      </c>
      <c r="D162" s="45" t="s">
        <v>443</v>
      </c>
      <c r="E162" s="45"/>
      <c r="F162" s="46">
        <f>F163</f>
        <v>0</v>
      </c>
      <c r="G162" s="46">
        <f>G163</f>
        <v>0</v>
      </c>
    </row>
    <row r="163" spans="1:7" s="47" customFormat="1" ht="75.75" customHeight="1" hidden="1">
      <c r="A163" s="43" t="s">
        <v>364</v>
      </c>
      <c r="B163" s="44">
        <v>8</v>
      </c>
      <c r="C163" s="44">
        <v>1</v>
      </c>
      <c r="D163" s="45" t="s">
        <v>443</v>
      </c>
      <c r="E163" s="45">
        <v>100</v>
      </c>
      <c r="F163" s="46">
        <f>F164</f>
        <v>0</v>
      </c>
      <c r="G163" s="46">
        <f>G164</f>
        <v>0</v>
      </c>
    </row>
    <row r="164" spans="1:7" s="47" customFormat="1" ht="18" customHeight="1" hidden="1">
      <c r="A164" s="43" t="s">
        <v>438</v>
      </c>
      <c r="B164" s="44">
        <v>8</v>
      </c>
      <c r="C164" s="44">
        <v>1</v>
      </c>
      <c r="D164" s="45" t="s">
        <v>443</v>
      </c>
      <c r="E164" s="45">
        <v>110</v>
      </c>
      <c r="F164" s="46">
        <f>F165+F166</f>
        <v>0</v>
      </c>
      <c r="G164" s="46">
        <f>G165+G166</f>
        <v>0</v>
      </c>
    </row>
    <row r="165" spans="1:7" s="47" customFormat="1" ht="18" customHeight="1" hidden="1">
      <c r="A165" s="43" t="s">
        <v>439</v>
      </c>
      <c r="B165" s="44">
        <v>8</v>
      </c>
      <c r="C165" s="44">
        <v>1</v>
      </c>
      <c r="D165" s="45" t="s">
        <v>443</v>
      </c>
      <c r="E165" s="45">
        <v>111</v>
      </c>
      <c r="F165" s="46"/>
      <c r="G165" s="46"/>
    </row>
    <row r="166" spans="1:7" s="47" customFormat="1" ht="47.25" customHeight="1" hidden="1">
      <c r="A166" s="43" t="s">
        <v>440</v>
      </c>
      <c r="B166" s="44">
        <v>8</v>
      </c>
      <c r="C166" s="44">
        <v>1</v>
      </c>
      <c r="D166" s="45" t="s">
        <v>443</v>
      </c>
      <c r="E166" s="45">
        <v>119</v>
      </c>
      <c r="F166" s="46"/>
      <c r="G166" s="46"/>
    </row>
    <row r="167" spans="1:7" s="47" customFormat="1" ht="18" customHeight="1">
      <c r="A167" s="43" t="s">
        <v>444</v>
      </c>
      <c r="B167" s="44">
        <v>8</v>
      </c>
      <c r="C167" s="44">
        <v>4</v>
      </c>
      <c r="D167" s="45"/>
      <c r="E167" s="45"/>
      <c r="F167" s="46">
        <f aca="true" t="shared" si="12" ref="F167:G169">F168</f>
        <v>1059853.24</v>
      </c>
      <c r="G167" s="46">
        <f t="shared" si="12"/>
        <v>933915.84</v>
      </c>
    </row>
    <row r="168" spans="1:7" s="47" customFormat="1" ht="61.5" customHeight="1">
      <c r="A168" s="43" t="s">
        <v>358</v>
      </c>
      <c r="B168" s="44">
        <v>8</v>
      </c>
      <c r="C168" s="44">
        <v>4</v>
      </c>
      <c r="D168" s="45" t="s">
        <v>359</v>
      </c>
      <c r="E168" s="45"/>
      <c r="F168" s="46">
        <f t="shared" si="12"/>
        <v>1059853.24</v>
      </c>
      <c r="G168" s="46">
        <f t="shared" si="12"/>
        <v>933915.84</v>
      </c>
    </row>
    <row r="169" spans="1:7" s="47" customFormat="1" ht="47.25" customHeight="1">
      <c r="A169" s="43" t="s">
        <v>360</v>
      </c>
      <c r="B169" s="44">
        <v>8</v>
      </c>
      <c r="C169" s="44">
        <v>4</v>
      </c>
      <c r="D169" s="45" t="s">
        <v>361</v>
      </c>
      <c r="E169" s="45"/>
      <c r="F169" s="46">
        <f t="shared" si="12"/>
        <v>1059853.24</v>
      </c>
      <c r="G169" s="46">
        <f t="shared" si="12"/>
        <v>933915.84</v>
      </c>
    </row>
    <row r="170" spans="1:7" s="47" customFormat="1" ht="103.5" customHeight="1">
      <c r="A170" s="43" t="s">
        <v>445</v>
      </c>
      <c r="B170" s="44">
        <v>8</v>
      </c>
      <c r="C170" s="44">
        <v>4</v>
      </c>
      <c r="D170" s="45" t="s">
        <v>446</v>
      </c>
      <c r="E170" s="45"/>
      <c r="F170" s="46">
        <f>F171+F175</f>
        <v>1059853.24</v>
      </c>
      <c r="G170" s="46">
        <f>G171+G175</f>
        <v>933915.84</v>
      </c>
    </row>
    <row r="171" spans="1:7" s="47" customFormat="1" ht="75.75" customHeight="1">
      <c r="A171" s="43" t="s">
        <v>364</v>
      </c>
      <c r="B171" s="44">
        <v>8</v>
      </c>
      <c r="C171" s="44">
        <v>4</v>
      </c>
      <c r="D171" s="45" t="s">
        <v>446</v>
      </c>
      <c r="E171" s="45">
        <v>100</v>
      </c>
      <c r="F171" s="46">
        <f>F172</f>
        <v>967553.24</v>
      </c>
      <c r="G171" s="46">
        <f>G172</f>
        <v>848715.84</v>
      </c>
    </row>
    <row r="172" spans="1:7" s="47" customFormat="1" ht="33" customHeight="1">
      <c r="A172" s="43" t="s">
        <v>371</v>
      </c>
      <c r="B172" s="44">
        <v>8</v>
      </c>
      <c r="C172" s="44">
        <v>4</v>
      </c>
      <c r="D172" s="45" t="s">
        <v>446</v>
      </c>
      <c r="E172" s="45">
        <v>120</v>
      </c>
      <c r="F172" s="46">
        <f>F173+F174</f>
        <v>967553.24</v>
      </c>
      <c r="G172" s="46">
        <f>G173+G174</f>
        <v>848715.84</v>
      </c>
    </row>
    <row r="173" spans="1:7" s="47" customFormat="1" ht="33" customHeight="1">
      <c r="A173" s="43" t="s">
        <v>372</v>
      </c>
      <c r="B173" s="44">
        <v>8</v>
      </c>
      <c r="C173" s="44">
        <v>4</v>
      </c>
      <c r="D173" s="45" t="s">
        <v>446</v>
      </c>
      <c r="E173" s="45">
        <v>121</v>
      </c>
      <c r="F173" s="46">
        <v>691492.66</v>
      </c>
      <c r="G173" s="46">
        <v>667689.2</v>
      </c>
    </row>
    <row r="174" spans="1:7" s="47" customFormat="1" ht="61.5" customHeight="1">
      <c r="A174" s="43" t="s">
        <v>367</v>
      </c>
      <c r="B174" s="44">
        <v>8</v>
      </c>
      <c r="C174" s="44">
        <v>4</v>
      </c>
      <c r="D174" s="45" t="s">
        <v>446</v>
      </c>
      <c r="E174" s="45">
        <v>129</v>
      </c>
      <c r="F174" s="46">
        <v>276060.58</v>
      </c>
      <c r="G174" s="46">
        <v>181026.64</v>
      </c>
    </row>
    <row r="175" spans="1:7" s="47" customFormat="1" ht="33" customHeight="1">
      <c r="A175" s="43" t="s">
        <v>373</v>
      </c>
      <c r="B175" s="44">
        <v>8</v>
      </c>
      <c r="C175" s="44">
        <v>4</v>
      </c>
      <c r="D175" s="45" t="s">
        <v>446</v>
      </c>
      <c r="E175" s="45">
        <v>200</v>
      </c>
      <c r="F175" s="46">
        <f>F176</f>
        <v>92300</v>
      </c>
      <c r="G175" s="46">
        <f>G176</f>
        <v>85200</v>
      </c>
    </row>
    <row r="176" spans="1:7" s="47" customFormat="1" ht="33" customHeight="1">
      <c r="A176" s="43" t="s">
        <v>374</v>
      </c>
      <c r="B176" s="44">
        <v>8</v>
      </c>
      <c r="C176" s="44">
        <v>4</v>
      </c>
      <c r="D176" s="45" t="s">
        <v>446</v>
      </c>
      <c r="E176" s="45">
        <v>240</v>
      </c>
      <c r="F176" s="46">
        <f>F177</f>
        <v>92300</v>
      </c>
      <c r="G176" s="46">
        <f>G177</f>
        <v>85200</v>
      </c>
    </row>
    <row r="177" spans="1:7" s="47" customFormat="1" ht="18" customHeight="1">
      <c r="A177" s="43" t="s">
        <v>376</v>
      </c>
      <c r="B177" s="44">
        <v>8</v>
      </c>
      <c r="C177" s="44">
        <v>4</v>
      </c>
      <c r="D177" s="45" t="s">
        <v>446</v>
      </c>
      <c r="E177" s="45">
        <v>244</v>
      </c>
      <c r="F177" s="46">
        <f>84800+7500</f>
        <v>92300</v>
      </c>
      <c r="G177" s="46">
        <v>85200</v>
      </c>
    </row>
    <row r="178" spans="1:7" s="47" customFormat="1" ht="18" customHeight="1">
      <c r="A178" s="43" t="s">
        <v>114</v>
      </c>
      <c r="B178" s="44">
        <v>10</v>
      </c>
      <c r="C178" s="44"/>
      <c r="D178" s="45"/>
      <c r="E178" s="45"/>
      <c r="F178" s="46">
        <f>F179+F187</f>
        <v>242682.24</v>
      </c>
      <c r="G178" s="46">
        <f>G179+G187</f>
        <v>198227.44</v>
      </c>
    </row>
    <row r="179" spans="1:7" s="47" customFormat="1" ht="18" customHeight="1">
      <c r="A179" s="43" t="s">
        <v>447</v>
      </c>
      <c r="B179" s="44">
        <v>10</v>
      </c>
      <c r="C179" s="44">
        <v>1</v>
      </c>
      <c r="D179" s="45"/>
      <c r="E179" s="45"/>
      <c r="F179" s="46">
        <f>F180</f>
        <v>222682.24</v>
      </c>
      <c r="G179" s="46">
        <f>G180</f>
        <v>188543.44</v>
      </c>
    </row>
    <row r="180" spans="1:7" s="47" customFormat="1" ht="47.25" customHeight="1">
      <c r="A180" s="43" t="s">
        <v>448</v>
      </c>
      <c r="B180" s="44">
        <v>10</v>
      </c>
      <c r="C180" s="44">
        <v>1</v>
      </c>
      <c r="D180" s="45" t="s">
        <v>449</v>
      </c>
      <c r="E180" s="45"/>
      <c r="F180" s="46">
        <f>F182</f>
        <v>222682.24</v>
      </c>
      <c r="G180" s="46">
        <f>G182</f>
        <v>188543.44</v>
      </c>
    </row>
    <row r="181" spans="1:7" s="47" customFormat="1" ht="33" customHeight="1">
      <c r="A181" s="54" t="s">
        <v>450</v>
      </c>
      <c r="B181" s="44">
        <v>10</v>
      </c>
      <c r="C181" s="44">
        <v>1</v>
      </c>
      <c r="D181" s="45" t="s">
        <v>451</v>
      </c>
      <c r="E181" s="45"/>
      <c r="F181" s="46">
        <f aca="true" t="shared" si="13" ref="F181:G185">F182</f>
        <v>222682.24</v>
      </c>
      <c r="G181" s="46">
        <f t="shared" si="13"/>
        <v>188543.44</v>
      </c>
    </row>
    <row r="182" spans="1:7" s="47" customFormat="1" ht="33" customHeight="1">
      <c r="A182" s="43" t="s">
        <v>452</v>
      </c>
      <c r="B182" s="44">
        <v>10</v>
      </c>
      <c r="C182" s="44">
        <v>1</v>
      </c>
      <c r="D182" s="45" t="s">
        <v>453</v>
      </c>
      <c r="E182" s="45"/>
      <c r="F182" s="46">
        <f t="shared" si="13"/>
        <v>222682.24</v>
      </c>
      <c r="G182" s="46">
        <f t="shared" si="13"/>
        <v>188543.44</v>
      </c>
    </row>
    <row r="183" spans="1:7" s="47" customFormat="1" ht="33" customHeight="1">
      <c r="A183" s="43" t="s">
        <v>454</v>
      </c>
      <c r="B183" s="44">
        <v>10</v>
      </c>
      <c r="C183" s="44">
        <v>1</v>
      </c>
      <c r="D183" s="45" t="s">
        <v>455</v>
      </c>
      <c r="E183" s="45"/>
      <c r="F183" s="46">
        <f t="shared" si="13"/>
        <v>222682.24</v>
      </c>
      <c r="G183" s="46">
        <f t="shared" si="13"/>
        <v>188543.44</v>
      </c>
    </row>
    <row r="184" spans="1:7" s="47" customFormat="1" ht="18" customHeight="1">
      <c r="A184" s="43" t="s">
        <v>456</v>
      </c>
      <c r="B184" s="44">
        <v>10</v>
      </c>
      <c r="C184" s="44">
        <v>1</v>
      </c>
      <c r="D184" s="45" t="s">
        <v>455</v>
      </c>
      <c r="E184" s="45">
        <v>300</v>
      </c>
      <c r="F184" s="46">
        <f t="shared" si="13"/>
        <v>222682.24</v>
      </c>
      <c r="G184" s="46">
        <f t="shared" si="13"/>
        <v>188543.44</v>
      </c>
    </row>
    <row r="185" spans="1:7" s="47" customFormat="1" ht="33" customHeight="1">
      <c r="A185" s="43" t="s">
        <v>457</v>
      </c>
      <c r="B185" s="44">
        <v>10</v>
      </c>
      <c r="C185" s="44">
        <v>1</v>
      </c>
      <c r="D185" s="45" t="s">
        <v>455</v>
      </c>
      <c r="E185" s="45">
        <v>310</v>
      </c>
      <c r="F185" s="46">
        <f t="shared" si="13"/>
        <v>222682.24</v>
      </c>
      <c r="G185" s="46">
        <f t="shared" si="13"/>
        <v>188543.44</v>
      </c>
    </row>
    <row r="186" spans="1:7" s="47" customFormat="1" ht="18" customHeight="1">
      <c r="A186" s="43" t="s">
        <v>458</v>
      </c>
      <c r="B186" s="44">
        <v>10</v>
      </c>
      <c r="C186" s="44">
        <v>1</v>
      </c>
      <c r="D186" s="45" t="s">
        <v>455</v>
      </c>
      <c r="E186" s="45">
        <v>312</v>
      </c>
      <c r="F186" s="46">
        <v>222682.24</v>
      </c>
      <c r="G186" s="46">
        <v>188543.44</v>
      </c>
    </row>
    <row r="187" spans="1:7" s="47" customFormat="1" ht="18" customHeight="1">
      <c r="A187" s="43" t="s">
        <v>459</v>
      </c>
      <c r="B187" s="44">
        <v>10</v>
      </c>
      <c r="C187" s="44">
        <v>3</v>
      </c>
      <c r="D187" s="45"/>
      <c r="E187" s="45"/>
      <c r="F187" s="55">
        <f aca="true" t="shared" si="14" ref="F187:G192">F188</f>
        <v>20000</v>
      </c>
      <c r="G187" s="55">
        <f t="shared" si="14"/>
        <v>9684</v>
      </c>
    </row>
    <row r="188" spans="1:7" s="47" customFormat="1" ht="61.5" customHeight="1">
      <c r="A188" s="43" t="s">
        <v>435</v>
      </c>
      <c r="B188" s="44">
        <v>10</v>
      </c>
      <c r="C188" s="44">
        <v>3</v>
      </c>
      <c r="D188" s="45" t="s">
        <v>359</v>
      </c>
      <c r="E188" s="45"/>
      <c r="F188" s="46">
        <f t="shared" si="14"/>
        <v>20000</v>
      </c>
      <c r="G188" s="46">
        <f t="shared" si="14"/>
        <v>9684</v>
      </c>
    </row>
    <row r="189" spans="1:7" s="47" customFormat="1" ht="47.25" customHeight="1">
      <c r="A189" s="43" t="s">
        <v>408</v>
      </c>
      <c r="B189" s="44">
        <v>10</v>
      </c>
      <c r="C189" s="44">
        <v>3</v>
      </c>
      <c r="D189" s="45" t="s">
        <v>361</v>
      </c>
      <c r="E189" s="45"/>
      <c r="F189" s="46">
        <f t="shared" si="14"/>
        <v>20000</v>
      </c>
      <c r="G189" s="46">
        <f t="shared" si="14"/>
        <v>9684</v>
      </c>
    </row>
    <row r="190" spans="1:7" s="47" customFormat="1" ht="75.75" customHeight="1">
      <c r="A190" s="43" t="s">
        <v>460</v>
      </c>
      <c r="B190" s="44">
        <v>10</v>
      </c>
      <c r="C190" s="44">
        <v>3</v>
      </c>
      <c r="D190" s="45" t="s">
        <v>461</v>
      </c>
      <c r="E190" s="45"/>
      <c r="F190" s="46">
        <f t="shared" si="14"/>
        <v>20000</v>
      </c>
      <c r="G190" s="46">
        <f t="shared" si="14"/>
        <v>9684</v>
      </c>
    </row>
    <row r="191" spans="1:7" s="47" customFormat="1" ht="75.75" customHeight="1">
      <c r="A191" s="43" t="s">
        <v>364</v>
      </c>
      <c r="B191" s="44">
        <v>10</v>
      </c>
      <c r="C191" s="44">
        <v>3</v>
      </c>
      <c r="D191" s="45" t="s">
        <v>461</v>
      </c>
      <c r="E191" s="45">
        <v>100</v>
      </c>
      <c r="F191" s="46">
        <f t="shared" si="14"/>
        <v>20000</v>
      </c>
      <c r="G191" s="46">
        <f t="shared" si="14"/>
        <v>9684</v>
      </c>
    </row>
    <row r="192" spans="1:7" s="47" customFormat="1" ht="18" customHeight="1">
      <c r="A192" s="43" t="s">
        <v>438</v>
      </c>
      <c r="B192" s="44">
        <v>10</v>
      </c>
      <c r="C192" s="44">
        <v>3</v>
      </c>
      <c r="D192" s="45" t="s">
        <v>461</v>
      </c>
      <c r="E192" s="45">
        <v>110</v>
      </c>
      <c r="F192" s="46">
        <f t="shared" si="14"/>
        <v>20000</v>
      </c>
      <c r="G192" s="46">
        <f t="shared" si="14"/>
        <v>9684</v>
      </c>
    </row>
    <row r="193" spans="1:7" s="47" customFormat="1" ht="33" customHeight="1">
      <c r="A193" s="43" t="s">
        <v>462</v>
      </c>
      <c r="B193" s="44">
        <v>10</v>
      </c>
      <c r="C193" s="44">
        <v>3</v>
      </c>
      <c r="D193" s="45" t="s">
        <v>461</v>
      </c>
      <c r="E193" s="45">
        <v>112</v>
      </c>
      <c r="F193" s="46">
        <v>20000</v>
      </c>
      <c r="G193" s="46">
        <v>9684</v>
      </c>
    </row>
    <row r="194" spans="1:7" s="47" customFormat="1" ht="33" customHeight="1">
      <c r="A194" s="56" t="s">
        <v>463</v>
      </c>
      <c r="B194" s="57" t="s">
        <v>464</v>
      </c>
      <c r="C194" s="57"/>
      <c r="D194" s="58"/>
      <c r="E194" s="58"/>
      <c r="F194" s="55">
        <f aca="true" t="shared" si="15" ref="F194:G198">F195</f>
        <v>792.66</v>
      </c>
      <c r="G194" s="55">
        <f t="shared" si="15"/>
        <v>792.66</v>
      </c>
    </row>
    <row r="195" spans="1:7" s="47" customFormat="1" ht="33" customHeight="1">
      <c r="A195" s="56" t="s">
        <v>465</v>
      </c>
      <c r="B195" s="57" t="s">
        <v>464</v>
      </c>
      <c r="C195" s="57" t="s">
        <v>466</v>
      </c>
      <c r="D195" s="58"/>
      <c r="E195" s="58"/>
      <c r="F195" s="55">
        <f t="shared" si="15"/>
        <v>792.66</v>
      </c>
      <c r="G195" s="55">
        <f t="shared" si="15"/>
        <v>792.66</v>
      </c>
    </row>
    <row r="196" spans="1:7" s="47" customFormat="1" ht="61.5" customHeight="1">
      <c r="A196" s="43" t="s">
        <v>358</v>
      </c>
      <c r="B196" s="57" t="s">
        <v>464</v>
      </c>
      <c r="C196" s="57" t="s">
        <v>466</v>
      </c>
      <c r="D196" s="59" t="s">
        <v>359</v>
      </c>
      <c r="E196" s="58"/>
      <c r="F196" s="55">
        <f t="shared" si="15"/>
        <v>792.66</v>
      </c>
      <c r="G196" s="55">
        <f t="shared" si="15"/>
        <v>792.66</v>
      </c>
    </row>
    <row r="197" spans="1:7" s="47" customFormat="1" ht="47.25" customHeight="1">
      <c r="A197" s="43" t="s">
        <v>360</v>
      </c>
      <c r="B197" s="57" t="s">
        <v>464</v>
      </c>
      <c r="C197" s="57" t="s">
        <v>466</v>
      </c>
      <c r="D197" s="60" t="s">
        <v>361</v>
      </c>
      <c r="E197" s="58"/>
      <c r="F197" s="55">
        <f t="shared" si="15"/>
        <v>792.66</v>
      </c>
      <c r="G197" s="55">
        <f t="shared" si="15"/>
        <v>792.66</v>
      </c>
    </row>
    <row r="198" spans="1:7" s="47" customFormat="1" ht="18" customHeight="1">
      <c r="A198" s="56" t="s">
        <v>467</v>
      </c>
      <c r="B198" s="57" t="s">
        <v>464</v>
      </c>
      <c r="C198" s="57" t="s">
        <v>466</v>
      </c>
      <c r="D198" s="60" t="s">
        <v>468</v>
      </c>
      <c r="E198" s="58"/>
      <c r="F198" s="55">
        <f t="shared" si="15"/>
        <v>792.66</v>
      </c>
      <c r="G198" s="55">
        <f t="shared" si="15"/>
        <v>792.66</v>
      </c>
    </row>
    <row r="199" spans="1:7" s="47" customFormat="1" ht="18" customHeight="1">
      <c r="A199" s="56" t="s">
        <v>469</v>
      </c>
      <c r="B199" s="57" t="s">
        <v>464</v>
      </c>
      <c r="C199" s="57" t="s">
        <v>466</v>
      </c>
      <c r="D199" s="60" t="s">
        <v>468</v>
      </c>
      <c r="E199" s="57" t="s">
        <v>470</v>
      </c>
      <c r="F199" s="55">
        <v>792.66</v>
      </c>
      <c r="G199" s="55">
        <v>792.66</v>
      </c>
    </row>
    <row r="200" spans="1:7" s="47" customFormat="1" ht="18" customHeight="1">
      <c r="A200" s="61" t="s">
        <v>471</v>
      </c>
      <c r="B200" s="61"/>
      <c r="C200" s="61"/>
      <c r="D200" s="61"/>
      <c r="E200" s="61"/>
      <c r="F200" s="62">
        <f>F21+F22+F29+F30+F33+F34+F37+F39+F40+F41+F47+F52+F58+F59+F62+F70+F71+F79+F84+F90+F98+F105+F109+F118+F125+F128+F132+F136+F140+F143+F151+F152+F155+F156+F159+F160+F161+F165+F166+F173+F174+F177+F186+F193+F199</f>
        <v>8565229.97</v>
      </c>
      <c r="G200" s="62">
        <f>G21+G22+G29+G30+G33+G34+G37+G39+G40+G41+G47+G52+G58+G59+G62+G70+G71+G79+G84+G90+G98+G105+G109+G118+G125+G128+G132+G136+G140+G143+G151+G152+G155+G156+G159+G160+G161+G165+G166+G173+G174+G177+G186+G193+G199</f>
        <v>7266985.56</v>
      </c>
    </row>
    <row r="201" spans="1:7" s="47" customFormat="1" ht="18" customHeight="1">
      <c r="A201" s="63"/>
      <c r="B201" s="63"/>
      <c r="C201" s="63"/>
      <c r="D201" s="63"/>
      <c r="E201" s="63"/>
      <c r="F201" s="63"/>
      <c r="G201" s="64"/>
    </row>
    <row r="202" spans="1:7" s="47" customFormat="1" ht="18" customHeight="1">
      <c r="A202" s="63" t="s">
        <v>214</v>
      </c>
      <c r="B202" s="63"/>
      <c r="C202" s="63"/>
      <c r="D202" s="63"/>
      <c r="E202" s="63"/>
      <c r="F202" s="63" t="s">
        <v>472</v>
      </c>
      <c r="G202" s="64"/>
    </row>
    <row r="203" spans="1:7" s="47" customFormat="1" ht="18" customHeight="1">
      <c r="A203" s="65"/>
      <c r="B203" s="65"/>
      <c r="C203" s="65"/>
      <c r="D203" s="65"/>
      <c r="E203" s="65"/>
      <c r="F203" s="65"/>
      <c r="G203" s="64"/>
    </row>
  </sheetData>
  <sheetProtection selectLockedCells="1" selectUnlockedCells="1"/>
  <mergeCells count="16">
    <mergeCell ref="A10:A13"/>
    <mergeCell ref="B10:E10"/>
    <mergeCell ref="F10:F11"/>
    <mergeCell ref="G10:G11"/>
    <mergeCell ref="B11:B13"/>
    <mergeCell ref="C11:C13"/>
    <mergeCell ref="D11:D13"/>
    <mergeCell ref="E11:E13"/>
    <mergeCell ref="F12:F13"/>
    <mergeCell ref="G12:G13"/>
    <mergeCell ref="C1:G1"/>
    <mergeCell ref="C2:G2"/>
    <mergeCell ref="C3:G3"/>
    <mergeCell ref="A6:G6"/>
    <mergeCell ref="A7:G7"/>
    <mergeCell ref="A8:G8"/>
  </mergeCells>
  <printOptions/>
  <pageMargins left="0.9840277777777777" right="0.39375" top="0.8861111111111111" bottom="0.8861111111111111" header="0.5118055555555555" footer="0.5118055555555555"/>
  <pageSetup fitToHeight="0" fitToWidth="1"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3"/>
  <sheetViews>
    <sheetView view="pageBreakPreview" zoomScale="90" zoomScaleNormal="78" zoomScaleSheetLayoutView="90" zoomScalePageLayoutView="0" workbookViewId="0" topLeftCell="A1">
      <selection activeCell="E4" sqref="E4"/>
    </sheetView>
  </sheetViews>
  <sheetFormatPr defaultColWidth="11.57421875" defaultRowHeight="12.75"/>
  <cols>
    <col min="1" max="1" width="50.57421875" style="33" customWidth="1"/>
    <col min="2" max="3" width="9.8515625" style="33" customWidth="1"/>
    <col min="4" max="4" width="11.8515625" style="33" customWidth="1"/>
    <col min="5" max="5" width="14.57421875" style="33" customWidth="1"/>
    <col min="6" max="6" width="9.8515625" style="33" customWidth="1"/>
    <col min="7" max="8" width="16.7109375" style="33" customWidth="1"/>
    <col min="9" max="177" width="8.8515625" style="33" customWidth="1"/>
  </cols>
  <sheetData>
    <row r="1" spans="3:8" ht="12.75" customHeight="1">
      <c r="C1" s="34"/>
      <c r="D1" s="34"/>
      <c r="E1" s="117" t="s">
        <v>473</v>
      </c>
      <c r="F1" s="117"/>
      <c r="G1" s="117"/>
      <c r="H1" s="117"/>
    </row>
    <row r="2" spans="3:8" ht="12.75" customHeight="1">
      <c r="C2" s="34"/>
      <c r="D2" s="34"/>
      <c r="E2" s="117" t="s">
        <v>163</v>
      </c>
      <c r="F2" s="117"/>
      <c r="G2" s="117"/>
      <c r="H2" s="117"/>
    </row>
    <row r="3" spans="3:8" ht="12.75" customHeight="1">
      <c r="C3" s="34"/>
      <c r="D3" s="34"/>
      <c r="E3" s="117" t="s">
        <v>164</v>
      </c>
      <c r="F3" s="117"/>
      <c r="G3" s="117"/>
      <c r="H3" s="117"/>
    </row>
    <row r="4" spans="3:8" ht="12.75" customHeight="1">
      <c r="C4" s="34"/>
      <c r="D4" s="34"/>
      <c r="E4" s="18" t="s">
        <v>165</v>
      </c>
      <c r="F4" s="18"/>
      <c r="G4" s="18"/>
      <c r="H4" s="18"/>
    </row>
    <row r="5" ht="12.75" customHeight="1">
      <c r="D5" s="36"/>
    </row>
    <row r="6" spans="1:8" ht="12.75" customHeight="1">
      <c r="A6" s="110" t="s">
        <v>474</v>
      </c>
      <c r="B6" s="110"/>
      <c r="C6" s="110"/>
      <c r="D6" s="110"/>
      <c r="E6" s="110"/>
      <c r="F6" s="110"/>
      <c r="G6" s="110"/>
      <c r="H6" s="110"/>
    </row>
    <row r="7" spans="1:8" ht="12.75" customHeight="1">
      <c r="A7" s="110" t="s">
        <v>475</v>
      </c>
      <c r="B7" s="110"/>
      <c r="C7" s="110"/>
      <c r="D7" s="110"/>
      <c r="E7" s="110"/>
      <c r="F7" s="110"/>
      <c r="G7" s="110"/>
      <c r="H7" s="110"/>
    </row>
    <row r="8" spans="1:8" ht="12.75" customHeight="1">
      <c r="A8" s="39"/>
      <c r="B8" s="39"/>
      <c r="C8" s="39"/>
      <c r="D8" s="39"/>
      <c r="E8" s="39"/>
      <c r="F8" s="39"/>
      <c r="G8" s="39"/>
      <c r="H8" s="39"/>
    </row>
    <row r="9" spans="1:8" ht="12.75" customHeight="1">
      <c r="A9" s="40"/>
      <c r="B9" s="40"/>
      <c r="C9" s="40"/>
      <c r="D9" s="40"/>
      <c r="E9" s="40"/>
      <c r="F9" s="40"/>
      <c r="G9" s="40"/>
      <c r="H9" s="41" t="s">
        <v>168</v>
      </c>
    </row>
    <row r="10" spans="1:8" ht="24" customHeight="1">
      <c r="A10" s="118" t="s">
        <v>346</v>
      </c>
      <c r="B10" s="118" t="s">
        <v>347</v>
      </c>
      <c r="C10" s="118"/>
      <c r="D10" s="118"/>
      <c r="E10" s="118"/>
      <c r="F10" s="118"/>
      <c r="G10" s="119" t="s">
        <v>348</v>
      </c>
      <c r="H10" s="114" t="s">
        <v>11</v>
      </c>
    </row>
    <row r="11" spans="1:8" ht="18" customHeight="1">
      <c r="A11" s="118"/>
      <c r="B11" s="118" t="s">
        <v>476</v>
      </c>
      <c r="C11" s="118" t="s">
        <v>349</v>
      </c>
      <c r="D11" s="118" t="s">
        <v>350</v>
      </c>
      <c r="E11" s="118" t="s">
        <v>351</v>
      </c>
      <c r="F11" s="118" t="s">
        <v>352</v>
      </c>
      <c r="G11" s="119" t="s">
        <v>353</v>
      </c>
      <c r="H11" s="114" t="s">
        <v>353</v>
      </c>
    </row>
    <row r="12" spans="1:8" ht="14.25" customHeight="1">
      <c r="A12" s="118"/>
      <c r="B12" s="118"/>
      <c r="C12" s="118"/>
      <c r="D12" s="118"/>
      <c r="E12" s="118"/>
      <c r="F12" s="118"/>
      <c r="G12" s="120" t="s">
        <v>354</v>
      </c>
      <c r="H12" s="116" t="s">
        <v>355</v>
      </c>
    </row>
    <row r="13" spans="1:8" ht="16.5" customHeight="1">
      <c r="A13" s="118"/>
      <c r="B13" s="118"/>
      <c r="C13" s="118"/>
      <c r="D13" s="118"/>
      <c r="E13" s="118"/>
      <c r="F13" s="118"/>
      <c r="G13" s="120"/>
      <c r="H13" s="116"/>
    </row>
    <row r="14" spans="1:8" ht="33" customHeight="1">
      <c r="A14" s="67" t="s">
        <v>477</v>
      </c>
      <c r="B14" s="68">
        <v>13</v>
      </c>
      <c r="C14" s="66"/>
      <c r="D14" s="66"/>
      <c r="E14" s="66"/>
      <c r="F14" s="66"/>
      <c r="G14" s="69">
        <f>G15+G64+G73+G92+G111+G145++G179+G195</f>
        <v>8565229.969999999</v>
      </c>
      <c r="H14" s="69">
        <f>H15+H64+H73+H92+H111+H145++H179+H195</f>
        <v>7266985.5600000005</v>
      </c>
    </row>
    <row r="15" spans="1:8" ht="18" customHeight="1">
      <c r="A15" s="43" t="s">
        <v>356</v>
      </c>
      <c r="B15" s="70">
        <v>13</v>
      </c>
      <c r="C15" s="44">
        <v>1</v>
      </c>
      <c r="D15" s="44"/>
      <c r="E15" s="45"/>
      <c r="F15" s="45"/>
      <c r="G15" s="46">
        <f>G16+G24+G43+G49</f>
        <v>5050379.25</v>
      </c>
      <c r="H15" s="46">
        <f>H16+H24+H43+H49</f>
        <v>4409598.16</v>
      </c>
    </row>
    <row r="16" spans="1:8" ht="47.25" customHeight="1">
      <c r="A16" s="43" t="s">
        <v>357</v>
      </c>
      <c r="B16" s="70">
        <v>13</v>
      </c>
      <c r="C16" s="44">
        <v>1</v>
      </c>
      <c r="D16" s="44">
        <v>2</v>
      </c>
      <c r="E16" s="45"/>
      <c r="F16" s="45"/>
      <c r="G16" s="46">
        <f aca="true" t="shared" si="0" ref="G16:H20">G17</f>
        <v>774238.23</v>
      </c>
      <c r="H16" s="46">
        <f t="shared" si="0"/>
        <v>686199.2200000001</v>
      </c>
    </row>
    <row r="17" spans="1:8" ht="61.5" customHeight="1">
      <c r="A17" s="43" t="s">
        <v>358</v>
      </c>
      <c r="B17" s="70">
        <v>13</v>
      </c>
      <c r="C17" s="44">
        <v>1</v>
      </c>
      <c r="D17" s="44">
        <v>2</v>
      </c>
      <c r="E17" s="45" t="s">
        <v>359</v>
      </c>
      <c r="F17" s="45"/>
      <c r="G17" s="46">
        <f t="shared" si="0"/>
        <v>774238.23</v>
      </c>
      <c r="H17" s="46">
        <f t="shared" si="0"/>
        <v>686199.2200000001</v>
      </c>
    </row>
    <row r="18" spans="1:8" ht="61.5" customHeight="1">
      <c r="A18" s="43" t="s">
        <v>360</v>
      </c>
      <c r="B18" s="70">
        <v>13</v>
      </c>
      <c r="C18" s="44">
        <v>1</v>
      </c>
      <c r="D18" s="44">
        <v>2</v>
      </c>
      <c r="E18" s="45" t="s">
        <v>361</v>
      </c>
      <c r="F18" s="45"/>
      <c r="G18" s="46">
        <f t="shared" si="0"/>
        <v>774238.23</v>
      </c>
      <c r="H18" s="46">
        <f t="shared" si="0"/>
        <v>686199.2200000001</v>
      </c>
    </row>
    <row r="19" spans="1:8" ht="33" customHeight="1">
      <c r="A19" s="43" t="s">
        <v>362</v>
      </c>
      <c r="B19" s="70">
        <v>13</v>
      </c>
      <c r="C19" s="44">
        <v>1</v>
      </c>
      <c r="D19" s="44">
        <v>2</v>
      </c>
      <c r="E19" s="45" t="s">
        <v>363</v>
      </c>
      <c r="F19" s="45"/>
      <c r="G19" s="46">
        <f t="shared" si="0"/>
        <v>774238.23</v>
      </c>
      <c r="H19" s="46">
        <f t="shared" si="0"/>
        <v>686199.2200000001</v>
      </c>
    </row>
    <row r="20" spans="1:8" ht="75.75" customHeight="1">
      <c r="A20" s="43" t="s">
        <v>364</v>
      </c>
      <c r="B20" s="70">
        <v>13</v>
      </c>
      <c r="C20" s="44">
        <v>1</v>
      </c>
      <c r="D20" s="44">
        <v>2</v>
      </c>
      <c r="E20" s="45" t="s">
        <v>363</v>
      </c>
      <c r="F20" s="45">
        <v>100</v>
      </c>
      <c r="G20" s="46">
        <f t="shared" si="0"/>
        <v>774238.23</v>
      </c>
      <c r="H20" s="46">
        <f t="shared" si="0"/>
        <v>686199.2200000001</v>
      </c>
    </row>
    <row r="21" spans="1:8" ht="33" customHeight="1">
      <c r="A21" s="43" t="s">
        <v>365</v>
      </c>
      <c r="B21" s="70">
        <v>13</v>
      </c>
      <c r="C21" s="44">
        <v>1</v>
      </c>
      <c r="D21" s="44">
        <v>2</v>
      </c>
      <c r="E21" s="45" t="s">
        <v>363</v>
      </c>
      <c r="F21" s="45">
        <v>120</v>
      </c>
      <c r="G21" s="46">
        <f>G22+G23</f>
        <v>774238.23</v>
      </c>
      <c r="H21" s="46">
        <f>H22+H23</f>
        <v>686199.2200000001</v>
      </c>
    </row>
    <row r="22" spans="1:8" ht="33" customHeight="1">
      <c r="A22" s="43" t="s">
        <v>366</v>
      </c>
      <c r="B22" s="70">
        <v>13</v>
      </c>
      <c r="C22" s="44">
        <v>1</v>
      </c>
      <c r="D22" s="44">
        <v>2</v>
      </c>
      <c r="E22" s="45" t="s">
        <v>363</v>
      </c>
      <c r="F22" s="45">
        <v>121</v>
      </c>
      <c r="G22" s="46">
        <v>560304.78</v>
      </c>
      <c r="H22" s="46">
        <v>541101.8</v>
      </c>
    </row>
    <row r="23" spans="1:8" ht="61.5" customHeight="1">
      <c r="A23" s="43" t="s">
        <v>367</v>
      </c>
      <c r="B23" s="70">
        <v>13</v>
      </c>
      <c r="C23" s="44">
        <v>1</v>
      </c>
      <c r="D23" s="44">
        <v>2</v>
      </c>
      <c r="E23" s="45" t="s">
        <v>363</v>
      </c>
      <c r="F23" s="45">
        <v>129</v>
      </c>
      <c r="G23" s="46">
        <v>213933.45</v>
      </c>
      <c r="H23" s="46">
        <v>145097.42</v>
      </c>
    </row>
    <row r="24" spans="1:8" ht="61.5" customHeight="1">
      <c r="A24" s="43" t="s">
        <v>368</v>
      </c>
      <c r="B24" s="70">
        <v>13</v>
      </c>
      <c r="C24" s="44">
        <v>1</v>
      </c>
      <c r="D24" s="44">
        <v>4</v>
      </c>
      <c r="E24" s="45"/>
      <c r="F24" s="45"/>
      <c r="G24" s="46">
        <f aca="true" t="shared" si="1" ref="G24:H26">G25</f>
        <v>895732.26</v>
      </c>
      <c r="H24" s="46">
        <f t="shared" si="1"/>
        <v>741417.77</v>
      </c>
    </row>
    <row r="25" spans="1:8" ht="61.5" customHeight="1">
      <c r="A25" s="43" t="s">
        <v>358</v>
      </c>
      <c r="B25" s="70">
        <v>13</v>
      </c>
      <c r="C25" s="44">
        <v>1</v>
      </c>
      <c r="D25" s="44">
        <v>4</v>
      </c>
      <c r="E25" s="45" t="s">
        <v>359</v>
      </c>
      <c r="F25" s="45"/>
      <c r="G25" s="46">
        <f t="shared" si="1"/>
        <v>895732.26</v>
      </c>
      <c r="H25" s="46">
        <f t="shared" si="1"/>
        <v>741417.77</v>
      </c>
    </row>
    <row r="26" spans="1:8" ht="63">
      <c r="A26" s="43" t="s">
        <v>360</v>
      </c>
      <c r="B26" s="70">
        <v>13</v>
      </c>
      <c r="C26" s="44">
        <v>1</v>
      </c>
      <c r="D26" s="44">
        <v>4</v>
      </c>
      <c r="E26" s="45" t="s">
        <v>361</v>
      </c>
      <c r="F26" s="45"/>
      <c r="G26" s="46">
        <f t="shared" si="1"/>
        <v>895732.26</v>
      </c>
      <c r="H26" s="46">
        <f t="shared" si="1"/>
        <v>741417.77</v>
      </c>
    </row>
    <row r="27" spans="1:8" ht="18" customHeight="1">
      <c r="A27" s="43" t="s">
        <v>369</v>
      </c>
      <c r="B27" s="70">
        <v>13</v>
      </c>
      <c r="C27" s="44">
        <v>1</v>
      </c>
      <c r="D27" s="44">
        <v>4</v>
      </c>
      <c r="E27" s="45" t="s">
        <v>370</v>
      </c>
      <c r="F27" s="45"/>
      <c r="G27" s="46">
        <f>G28+G32+G36</f>
        <v>895732.26</v>
      </c>
      <c r="H27" s="46">
        <f>H28+H32+H36</f>
        <v>741417.77</v>
      </c>
    </row>
    <row r="28" spans="1:8" ht="75.75" customHeight="1">
      <c r="A28" s="43" t="s">
        <v>364</v>
      </c>
      <c r="B28" s="70">
        <v>13</v>
      </c>
      <c r="C28" s="44">
        <v>1</v>
      </c>
      <c r="D28" s="44">
        <v>4</v>
      </c>
      <c r="E28" s="45" t="s">
        <v>370</v>
      </c>
      <c r="F28" s="45">
        <v>100</v>
      </c>
      <c r="G28" s="46">
        <f>G29</f>
        <v>410379.52999999997</v>
      </c>
      <c r="H28" s="46">
        <f>H29</f>
        <v>357083.91</v>
      </c>
    </row>
    <row r="29" spans="1:8" ht="33" customHeight="1">
      <c r="A29" s="43" t="s">
        <v>371</v>
      </c>
      <c r="B29" s="70">
        <v>13</v>
      </c>
      <c r="C29" s="44">
        <v>1</v>
      </c>
      <c r="D29" s="44">
        <v>4</v>
      </c>
      <c r="E29" s="45" t="s">
        <v>370</v>
      </c>
      <c r="F29" s="45">
        <v>120</v>
      </c>
      <c r="G29" s="46">
        <f>G30+G31</f>
        <v>410379.52999999997</v>
      </c>
      <c r="H29" s="46">
        <f>H30+H31</f>
        <v>357083.91</v>
      </c>
    </row>
    <row r="30" spans="1:8" ht="33" customHeight="1">
      <c r="A30" s="43" t="s">
        <v>372</v>
      </c>
      <c r="B30" s="70">
        <v>13</v>
      </c>
      <c r="C30" s="44">
        <v>1</v>
      </c>
      <c r="D30" s="44">
        <v>4</v>
      </c>
      <c r="E30" s="45" t="s">
        <v>370</v>
      </c>
      <c r="F30" s="45">
        <v>121</v>
      </c>
      <c r="G30" s="46">
        <v>292280.41</v>
      </c>
      <c r="H30" s="46">
        <v>281762.86</v>
      </c>
    </row>
    <row r="31" spans="1:8" ht="61.5" customHeight="1">
      <c r="A31" s="43" t="s">
        <v>367</v>
      </c>
      <c r="B31" s="70">
        <v>13</v>
      </c>
      <c r="C31" s="44">
        <v>1</v>
      </c>
      <c r="D31" s="44">
        <v>4</v>
      </c>
      <c r="E31" s="45" t="s">
        <v>370</v>
      </c>
      <c r="F31" s="45">
        <v>129</v>
      </c>
      <c r="G31" s="46">
        <v>118099.12</v>
      </c>
      <c r="H31" s="46">
        <v>75321.05</v>
      </c>
    </row>
    <row r="32" spans="1:8" ht="33" customHeight="1">
      <c r="A32" s="43" t="s">
        <v>373</v>
      </c>
      <c r="B32" s="70">
        <v>13</v>
      </c>
      <c r="C32" s="44">
        <v>1</v>
      </c>
      <c r="D32" s="44">
        <v>4</v>
      </c>
      <c r="E32" s="45" t="s">
        <v>370</v>
      </c>
      <c r="F32" s="45">
        <v>200</v>
      </c>
      <c r="G32" s="46">
        <f>G33</f>
        <v>226373.6</v>
      </c>
      <c r="H32" s="46">
        <f>H33</f>
        <v>200546.37</v>
      </c>
    </row>
    <row r="33" spans="1:8" ht="47.25" customHeight="1">
      <c r="A33" s="43" t="s">
        <v>374</v>
      </c>
      <c r="B33" s="70">
        <v>13</v>
      </c>
      <c r="C33" s="44">
        <v>1</v>
      </c>
      <c r="D33" s="44">
        <v>4</v>
      </c>
      <c r="E33" s="45" t="s">
        <v>370</v>
      </c>
      <c r="F33" s="45">
        <v>240</v>
      </c>
      <c r="G33" s="46">
        <f>G34+G35</f>
        <v>226373.6</v>
      </c>
      <c r="H33" s="46">
        <f>H34+H35</f>
        <v>200546.37</v>
      </c>
    </row>
    <row r="34" spans="1:8" ht="33" customHeight="1">
      <c r="A34" s="43" t="s">
        <v>375</v>
      </c>
      <c r="B34" s="70"/>
      <c r="C34" s="44">
        <v>1</v>
      </c>
      <c r="D34" s="44">
        <v>4</v>
      </c>
      <c r="E34" s="45" t="s">
        <v>370</v>
      </c>
      <c r="F34" s="45">
        <v>242</v>
      </c>
      <c r="G34" s="46">
        <v>10645</v>
      </c>
      <c r="H34" s="46">
        <v>10645</v>
      </c>
    </row>
    <row r="35" spans="1:8" ht="18" customHeight="1">
      <c r="A35" s="43" t="s">
        <v>376</v>
      </c>
      <c r="B35" s="70">
        <v>13</v>
      </c>
      <c r="C35" s="44">
        <v>1</v>
      </c>
      <c r="D35" s="44">
        <v>4</v>
      </c>
      <c r="E35" s="45" t="s">
        <v>370</v>
      </c>
      <c r="F35" s="45">
        <v>244</v>
      </c>
      <c r="G35" s="46">
        <v>215728.6</v>
      </c>
      <c r="H35" s="46">
        <v>189901.37</v>
      </c>
    </row>
    <row r="36" spans="1:8" ht="18" customHeight="1">
      <c r="A36" s="43" t="s">
        <v>377</v>
      </c>
      <c r="B36" s="70">
        <v>13</v>
      </c>
      <c r="C36" s="44">
        <v>1</v>
      </c>
      <c r="D36" s="44">
        <v>4</v>
      </c>
      <c r="E36" s="45" t="s">
        <v>370</v>
      </c>
      <c r="F36" s="45">
        <v>800</v>
      </c>
      <c r="G36" s="46">
        <f>G39+G37</f>
        <v>258979.13</v>
      </c>
      <c r="H36" s="46">
        <f>H39+H37</f>
        <v>183787.49</v>
      </c>
    </row>
    <row r="37" spans="1:8" ht="18" customHeight="1">
      <c r="A37" s="43" t="s">
        <v>378</v>
      </c>
      <c r="B37" s="70">
        <v>13</v>
      </c>
      <c r="C37" s="44">
        <v>1</v>
      </c>
      <c r="D37" s="44">
        <v>4</v>
      </c>
      <c r="E37" s="45" t="s">
        <v>370</v>
      </c>
      <c r="F37" s="45">
        <v>830</v>
      </c>
      <c r="G37" s="46">
        <f>G38</f>
        <v>1165</v>
      </c>
      <c r="H37" s="46">
        <f>H38</f>
        <v>1165</v>
      </c>
    </row>
    <row r="38" spans="1:8" ht="61.5" customHeight="1">
      <c r="A38" s="43" t="s">
        <v>379</v>
      </c>
      <c r="B38" s="70">
        <v>13</v>
      </c>
      <c r="C38" s="44">
        <v>1</v>
      </c>
      <c r="D38" s="44">
        <v>4</v>
      </c>
      <c r="E38" s="45" t="s">
        <v>370</v>
      </c>
      <c r="F38" s="45">
        <v>831</v>
      </c>
      <c r="G38" s="46">
        <v>1165</v>
      </c>
      <c r="H38" s="46">
        <v>1165</v>
      </c>
    </row>
    <row r="39" spans="1:8" ht="18" customHeight="1">
      <c r="A39" s="43" t="s">
        <v>380</v>
      </c>
      <c r="B39" s="70">
        <v>13</v>
      </c>
      <c r="C39" s="44">
        <v>1</v>
      </c>
      <c r="D39" s="44">
        <v>4</v>
      </c>
      <c r="E39" s="45" t="s">
        <v>370</v>
      </c>
      <c r="F39" s="45">
        <v>850</v>
      </c>
      <c r="G39" s="46">
        <f>G41+G40+G42</f>
        <v>257814.13</v>
      </c>
      <c r="H39" s="46">
        <f>H41+H40+H42</f>
        <v>182622.49</v>
      </c>
    </row>
    <row r="40" spans="1:8" ht="33" customHeight="1">
      <c r="A40" s="43" t="s">
        <v>381</v>
      </c>
      <c r="B40" s="70">
        <v>13</v>
      </c>
      <c r="C40" s="44">
        <v>1</v>
      </c>
      <c r="D40" s="44">
        <v>4</v>
      </c>
      <c r="E40" s="45" t="s">
        <v>370</v>
      </c>
      <c r="F40" s="45">
        <v>851</v>
      </c>
      <c r="G40" s="46">
        <v>57571</v>
      </c>
      <c r="H40" s="46">
        <v>56382</v>
      </c>
    </row>
    <row r="41" spans="1:8" ht="18" customHeight="1">
      <c r="A41" s="43" t="s">
        <v>382</v>
      </c>
      <c r="B41" s="70">
        <v>13</v>
      </c>
      <c r="C41" s="44">
        <v>1</v>
      </c>
      <c r="D41" s="44">
        <v>4</v>
      </c>
      <c r="E41" s="45" t="s">
        <v>370</v>
      </c>
      <c r="F41" s="45">
        <v>852</v>
      </c>
      <c r="G41" s="46">
        <v>22476</v>
      </c>
      <c r="H41" s="46">
        <v>13482</v>
      </c>
    </row>
    <row r="42" spans="1:8" ht="18" customHeight="1">
      <c r="A42" s="43" t="s">
        <v>383</v>
      </c>
      <c r="B42" s="70">
        <v>13</v>
      </c>
      <c r="C42" s="44">
        <v>1</v>
      </c>
      <c r="D42" s="44">
        <v>4</v>
      </c>
      <c r="E42" s="45" t="s">
        <v>370</v>
      </c>
      <c r="F42" s="45">
        <v>853</v>
      </c>
      <c r="G42" s="46">
        <v>177767.13</v>
      </c>
      <c r="H42" s="46">
        <v>112758.49</v>
      </c>
    </row>
    <row r="43" spans="1:8" ht="18" customHeight="1">
      <c r="A43" s="43" t="s">
        <v>384</v>
      </c>
      <c r="B43" s="70">
        <v>13</v>
      </c>
      <c r="C43" s="48">
        <v>1</v>
      </c>
      <c r="D43" s="48">
        <v>7</v>
      </c>
      <c r="E43" s="49"/>
      <c r="F43" s="49"/>
      <c r="G43" s="50">
        <f aca="true" t="shared" si="2" ref="G43:H47">G44</f>
        <v>48000</v>
      </c>
      <c r="H43" s="50">
        <f t="shared" si="2"/>
        <v>48000</v>
      </c>
    </row>
    <row r="44" spans="1:8" ht="61.5" customHeight="1">
      <c r="A44" s="43" t="s">
        <v>358</v>
      </c>
      <c r="B44" s="70">
        <v>13</v>
      </c>
      <c r="C44" s="48">
        <v>1</v>
      </c>
      <c r="D44" s="48">
        <v>7</v>
      </c>
      <c r="E44" s="45" t="s">
        <v>359</v>
      </c>
      <c r="F44" s="49"/>
      <c r="G44" s="50">
        <f t="shared" si="2"/>
        <v>48000</v>
      </c>
      <c r="H44" s="50">
        <f t="shared" si="2"/>
        <v>48000</v>
      </c>
    </row>
    <row r="45" spans="1:8" ht="61.5" customHeight="1">
      <c r="A45" s="43" t="s">
        <v>360</v>
      </c>
      <c r="B45" s="70">
        <v>13</v>
      </c>
      <c r="C45" s="48">
        <v>1</v>
      </c>
      <c r="D45" s="48">
        <v>7</v>
      </c>
      <c r="E45" s="45" t="s">
        <v>361</v>
      </c>
      <c r="F45" s="49"/>
      <c r="G45" s="50">
        <f t="shared" si="2"/>
        <v>48000</v>
      </c>
      <c r="H45" s="50">
        <f t="shared" si="2"/>
        <v>48000</v>
      </c>
    </row>
    <row r="46" spans="1:8" ht="33" customHeight="1">
      <c r="A46" s="43" t="s">
        <v>385</v>
      </c>
      <c r="B46" s="70">
        <v>13</v>
      </c>
      <c r="C46" s="48">
        <v>1</v>
      </c>
      <c r="D46" s="48">
        <v>7</v>
      </c>
      <c r="E46" s="49" t="s">
        <v>386</v>
      </c>
      <c r="F46" s="49"/>
      <c r="G46" s="50">
        <f t="shared" si="2"/>
        <v>48000</v>
      </c>
      <c r="H46" s="50">
        <f t="shared" si="2"/>
        <v>48000</v>
      </c>
    </row>
    <row r="47" spans="1:8" ht="18" customHeight="1">
      <c r="A47" s="43" t="s">
        <v>387</v>
      </c>
      <c r="B47" s="70">
        <v>13</v>
      </c>
      <c r="C47" s="48">
        <v>1</v>
      </c>
      <c r="D47" s="48">
        <v>7</v>
      </c>
      <c r="E47" s="49" t="s">
        <v>386</v>
      </c>
      <c r="F47" s="49">
        <v>800</v>
      </c>
      <c r="G47" s="50">
        <f t="shared" si="2"/>
        <v>48000</v>
      </c>
      <c r="H47" s="50">
        <f t="shared" si="2"/>
        <v>48000</v>
      </c>
    </row>
    <row r="48" spans="1:8" ht="18" customHeight="1">
      <c r="A48" s="43" t="s">
        <v>388</v>
      </c>
      <c r="B48" s="70">
        <v>13</v>
      </c>
      <c r="C48" s="48">
        <v>1</v>
      </c>
      <c r="D48" s="48">
        <v>7</v>
      </c>
      <c r="E48" s="49" t="s">
        <v>386</v>
      </c>
      <c r="F48" s="49">
        <v>880</v>
      </c>
      <c r="G48" s="50">
        <v>48000</v>
      </c>
      <c r="H48" s="50">
        <v>48000</v>
      </c>
    </row>
    <row r="49" spans="1:8" ht="18" customHeight="1">
      <c r="A49" s="43" t="s">
        <v>389</v>
      </c>
      <c r="B49" s="70">
        <v>13</v>
      </c>
      <c r="C49" s="44">
        <v>1</v>
      </c>
      <c r="D49" s="44">
        <v>13</v>
      </c>
      <c r="E49" s="45"/>
      <c r="F49" s="45"/>
      <c r="G49" s="46">
        <f>G54+G50</f>
        <v>3332408.76</v>
      </c>
      <c r="H49" s="46">
        <f>H54+H50</f>
        <v>2933981.17</v>
      </c>
    </row>
    <row r="50" spans="1:8" ht="61.5" customHeight="1">
      <c r="A50" s="43" t="s">
        <v>390</v>
      </c>
      <c r="B50" s="70">
        <v>13</v>
      </c>
      <c r="C50" s="44">
        <v>1</v>
      </c>
      <c r="D50" s="44">
        <v>13</v>
      </c>
      <c r="E50" s="45" t="s">
        <v>391</v>
      </c>
      <c r="F50" s="45"/>
      <c r="G50" s="46">
        <f aca="true" t="shared" si="3" ref="G50:H52">G51</f>
        <v>1000</v>
      </c>
      <c r="H50" s="46">
        <f t="shared" si="3"/>
        <v>0</v>
      </c>
    </row>
    <row r="51" spans="1:8" ht="33" customHeight="1">
      <c r="A51" s="43" t="s">
        <v>373</v>
      </c>
      <c r="B51" s="70">
        <v>13</v>
      </c>
      <c r="C51" s="44">
        <v>1</v>
      </c>
      <c r="D51" s="44">
        <v>13</v>
      </c>
      <c r="E51" s="45" t="s">
        <v>391</v>
      </c>
      <c r="F51" s="45">
        <v>200</v>
      </c>
      <c r="G51" s="46">
        <f t="shared" si="3"/>
        <v>1000</v>
      </c>
      <c r="H51" s="46">
        <f t="shared" si="3"/>
        <v>0</v>
      </c>
    </row>
    <row r="52" spans="1:8" ht="47.25" customHeight="1">
      <c r="A52" s="43" t="s">
        <v>374</v>
      </c>
      <c r="B52" s="70">
        <v>13</v>
      </c>
      <c r="C52" s="44">
        <v>1</v>
      </c>
      <c r="D52" s="44">
        <v>13</v>
      </c>
      <c r="E52" s="45" t="s">
        <v>391</v>
      </c>
      <c r="F52" s="45">
        <v>240</v>
      </c>
      <c r="G52" s="46">
        <f t="shared" si="3"/>
        <v>1000</v>
      </c>
      <c r="H52" s="46">
        <f t="shared" si="3"/>
        <v>0</v>
      </c>
    </row>
    <row r="53" spans="1:8" ht="18" customHeight="1">
      <c r="A53" s="43" t="s">
        <v>376</v>
      </c>
      <c r="B53" s="70">
        <v>13</v>
      </c>
      <c r="C53" s="44">
        <v>1</v>
      </c>
      <c r="D53" s="44">
        <v>13</v>
      </c>
      <c r="E53" s="45" t="s">
        <v>391</v>
      </c>
      <c r="F53" s="45">
        <v>244</v>
      </c>
      <c r="G53" s="46">
        <v>1000</v>
      </c>
      <c r="H53" s="46">
        <v>0</v>
      </c>
    </row>
    <row r="54" spans="1:8" ht="61.5" customHeight="1">
      <c r="A54" s="43" t="s">
        <v>358</v>
      </c>
      <c r="B54" s="70">
        <v>13</v>
      </c>
      <c r="C54" s="44">
        <v>1</v>
      </c>
      <c r="D54" s="44">
        <v>13</v>
      </c>
      <c r="E54" s="45" t="s">
        <v>359</v>
      </c>
      <c r="F54" s="45"/>
      <c r="G54" s="46">
        <f>G55</f>
        <v>3331408.76</v>
      </c>
      <c r="H54" s="46">
        <f>H55</f>
        <v>2933981.17</v>
      </c>
    </row>
    <row r="55" spans="1:8" ht="61.5" customHeight="1">
      <c r="A55" s="43" t="s">
        <v>360</v>
      </c>
      <c r="B55" s="70">
        <v>13</v>
      </c>
      <c r="C55" s="44">
        <v>1</v>
      </c>
      <c r="D55" s="44">
        <v>13</v>
      </c>
      <c r="E55" s="45" t="s">
        <v>361</v>
      </c>
      <c r="F55" s="45"/>
      <c r="G55" s="46">
        <f>G56</f>
        <v>3331408.76</v>
      </c>
      <c r="H55" s="46">
        <f>H56</f>
        <v>2933981.17</v>
      </c>
    </row>
    <row r="56" spans="1:8" ht="33" customHeight="1">
      <c r="A56" s="43" t="s">
        <v>392</v>
      </c>
      <c r="B56" s="70">
        <v>13</v>
      </c>
      <c r="C56" s="44">
        <v>1</v>
      </c>
      <c r="D56" s="44">
        <v>13</v>
      </c>
      <c r="E56" s="45" t="s">
        <v>393</v>
      </c>
      <c r="F56" s="45"/>
      <c r="G56" s="46">
        <f>G57+G61</f>
        <v>3331408.76</v>
      </c>
      <c r="H56" s="46">
        <f>H57+H61</f>
        <v>2933981.17</v>
      </c>
    </row>
    <row r="57" spans="1:8" ht="75.75" customHeight="1">
      <c r="A57" s="43" t="s">
        <v>364</v>
      </c>
      <c r="B57" s="70">
        <v>13</v>
      </c>
      <c r="C57" s="44">
        <v>1</v>
      </c>
      <c r="D57" s="44">
        <v>13</v>
      </c>
      <c r="E57" s="45" t="s">
        <v>393</v>
      </c>
      <c r="F57" s="45">
        <v>100</v>
      </c>
      <c r="G57" s="46">
        <f>G58</f>
        <v>3105230.67</v>
      </c>
      <c r="H57" s="46">
        <f>H58</f>
        <v>2719941.86</v>
      </c>
    </row>
    <row r="58" spans="1:8" ht="33" customHeight="1">
      <c r="A58" s="43" t="s">
        <v>371</v>
      </c>
      <c r="B58" s="70">
        <v>13</v>
      </c>
      <c r="C58" s="44">
        <v>1</v>
      </c>
      <c r="D58" s="44">
        <v>13</v>
      </c>
      <c r="E58" s="45" t="s">
        <v>393</v>
      </c>
      <c r="F58" s="45">
        <v>120</v>
      </c>
      <c r="G58" s="46">
        <f>G59+G60</f>
        <v>3105230.67</v>
      </c>
      <c r="H58" s="46">
        <f>H59+H60</f>
        <v>2719941.86</v>
      </c>
    </row>
    <row r="59" spans="1:8" ht="47.25" customHeight="1">
      <c r="A59" s="43" t="s">
        <v>394</v>
      </c>
      <c r="B59" s="70">
        <v>13</v>
      </c>
      <c r="C59" s="44">
        <v>1</v>
      </c>
      <c r="D59" s="44">
        <v>13</v>
      </c>
      <c r="E59" s="45" t="s">
        <v>393</v>
      </c>
      <c r="F59" s="45">
        <v>121</v>
      </c>
      <c r="G59" s="46">
        <v>2221812.22</v>
      </c>
      <c r="H59" s="46">
        <v>2147722.77</v>
      </c>
    </row>
    <row r="60" spans="1:8" ht="61.5" customHeight="1">
      <c r="A60" s="43" t="s">
        <v>367</v>
      </c>
      <c r="B60" s="70">
        <v>13</v>
      </c>
      <c r="C60" s="44">
        <v>1</v>
      </c>
      <c r="D60" s="44">
        <v>13</v>
      </c>
      <c r="E60" s="45" t="s">
        <v>393</v>
      </c>
      <c r="F60" s="45">
        <v>129</v>
      </c>
      <c r="G60" s="46">
        <v>883418.45</v>
      </c>
      <c r="H60" s="46">
        <v>572219.09</v>
      </c>
    </row>
    <row r="61" spans="1:8" ht="33" customHeight="1">
      <c r="A61" s="43" t="s">
        <v>373</v>
      </c>
      <c r="B61" s="70">
        <v>13</v>
      </c>
      <c r="C61" s="44">
        <v>1</v>
      </c>
      <c r="D61" s="44">
        <v>13</v>
      </c>
      <c r="E61" s="45" t="s">
        <v>393</v>
      </c>
      <c r="F61" s="45">
        <v>200</v>
      </c>
      <c r="G61" s="46">
        <f>G62</f>
        <v>226178.09</v>
      </c>
      <c r="H61" s="46">
        <f>H62</f>
        <v>214039.31</v>
      </c>
    </row>
    <row r="62" spans="1:8" ht="47.25" customHeight="1">
      <c r="A62" s="43" t="s">
        <v>374</v>
      </c>
      <c r="B62" s="70">
        <v>13</v>
      </c>
      <c r="C62" s="44">
        <v>1</v>
      </c>
      <c r="D62" s="44">
        <v>13</v>
      </c>
      <c r="E62" s="45" t="s">
        <v>393</v>
      </c>
      <c r="F62" s="45">
        <v>240</v>
      </c>
      <c r="G62" s="46">
        <f>G63</f>
        <v>226178.09</v>
      </c>
      <c r="H62" s="46">
        <f>H63</f>
        <v>214039.31</v>
      </c>
    </row>
    <row r="63" spans="1:8" ht="18" customHeight="1">
      <c r="A63" s="43" t="s">
        <v>376</v>
      </c>
      <c r="B63" s="70">
        <v>13</v>
      </c>
      <c r="C63" s="44">
        <v>1</v>
      </c>
      <c r="D63" s="44">
        <v>13</v>
      </c>
      <c r="E63" s="45" t="s">
        <v>393</v>
      </c>
      <c r="F63" s="45">
        <v>244</v>
      </c>
      <c r="G63" s="46">
        <v>226178.09</v>
      </c>
      <c r="H63" s="46">
        <v>214039.31</v>
      </c>
    </row>
    <row r="64" spans="1:8" ht="18" customHeight="1">
      <c r="A64" s="43" t="s">
        <v>395</v>
      </c>
      <c r="B64" s="70">
        <v>13</v>
      </c>
      <c r="C64" s="44">
        <v>2</v>
      </c>
      <c r="D64" s="44"/>
      <c r="E64" s="45"/>
      <c r="F64" s="45"/>
      <c r="G64" s="46">
        <f aca="true" t="shared" si="4" ref="G64:H69">G65</f>
        <v>115100</v>
      </c>
      <c r="H64" s="46">
        <f t="shared" si="4"/>
        <v>115100</v>
      </c>
    </row>
    <row r="65" spans="1:8" ht="18" customHeight="1">
      <c r="A65" s="43" t="s">
        <v>396</v>
      </c>
      <c r="B65" s="70">
        <v>13</v>
      </c>
      <c r="C65" s="44">
        <v>2</v>
      </c>
      <c r="D65" s="44">
        <v>3</v>
      </c>
      <c r="E65" s="45"/>
      <c r="F65" s="45"/>
      <c r="G65" s="46">
        <f t="shared" si="4"/>
        <v>115100</v>
      </c>
      <c r="H65" s="46">
        <f t="shared" si="4"/>
        <v>115100</v>
      </c>
    </row>
    <row r="66" spans="1:8" ht="61.5" customHeight="1">
      <c r="A66" s="43" t="s">
        <v>358</v>
      </c>
      <c r="B66" s="70">
        <v>13</v>
      </c>
      <c r="C66" s="44">
        <v>2</v>
      </c>
      <c r="D66" s="44">
        <v>3</v>
      </c>
      <c r="E66" s="45" t="s">
        <v>359</v>
      </c>
      <c r="F66" s="45"/>
      <c r="G66" s="46">
        <f t="shared" si="4"/>
        <v>115100</v>
      </c>
      <c r="H66" s="46">
        <f t="shared" si="4"/>
        <v>115100</v>
      </c>
    </row>
    <row r="67" spans="1:8" ht="61.5" customHeight="1">
      <c r="A67" s="43" t="s">
        <v>360</v>
      </c>
      <c r="B67" s="70">
        <v>13</v>
      </c>
      <c r="C67" s="44">
        <v>2</v>
      </c>
      <c r="D67" s="44">
        <v>3</v>
      </c>
      <c r="E67" s="45" t="s">
        <v>361</v>
      </c>
      <c r="F67" s="45"/>
      <c r="G67" s="46">
        <f t="shared" si="4"/>
        <v>115100</v>
      </c>
      <c r="H67" s="46">
        <f t="shared" si="4"/>
        <v>115100</v>
      </c>
    </row>
    <row r="68" spans="1:8" ht="47.25" customHeight="1">
      <c r="A68" s="43" t="s">
        <v>397</v>
      </c>
      <c r="B68" s="70">
        <v>13</v>
      </c>
      <c r="C68" s="44">
        <v>2</v>
      </c>
      <c r="D68" s="44">
        <v>3</v>
      </c>
      <c r="E68" s="45" t="s">
        <v>398</v>
      </c>
      <c r="F68" s="45"/>
      <c r="G68" s="46">
        <f t="shared" si="4"/>
        <v>115100</v>
      </c>
      <c r="H68" s="46">
        <f t="shared" si="4"/>
        <v>115100</v>
      </c>
    </row>
    <row r="69" spans="1:8" ht="75.75" customHeight="1">
      <c r="A69" s="43" t="s">
        <v>364</v>
      </c>
      <c r="B69" s="70">
        <v>13</v>
      </c>
      <c r="C69" s="44">
        <v>2</v>
      </c>
      <c r="D69" s="44">
        <v>3</v>
      </c>
      <c r="E69" s="45" t="s">
        <v>398</v>
      </c>
      <c r="F69" s="45">
        <v>100</v>
      </c>
      <c r="G69" s="46">
        <f t="shared" si="4"/>
        <v>115100</v>
      </c>
      <c r="H69" s="46">
        <f t="shared" si="4"/>
        <v>115100</v>
      </c>
    </row>
    <row r="70" spans="1:8" ht="33" customHeight="1">
      <c r="A70" s="43" t="s">
        <v>371</v>
      </c>
      <c r="B70" s="70">
        <v>13</v>
      </c>
      <c r="C70" s="44">
        <v>2</v>
      </c>
      <c r="D70" s="44">
        <v>3</v>
      </c>
      <c r="E70" s="45" t="s">
        <v>398</v>
      </c>
      <c r="F70" s="45">
        <v>120</v>
      </c>
      <c r="G70" s="46">
        <f>G71+G72</f>
        <v>115100</v>
      </c>
      <c r="H70" s="46">
        <f>H71+H72</f>
        <v>115100</v>
      </c>
    </row>
    <row r="71" spans="1:8" ht="33" customHeight="1">
      <c r="A71" s="43" t="s">
        <v>366</v>
      </c>
      <c r="B71" s="70">
        <v>13</v>
      </c>
      <c r="C71" s="44">
        <v>2</v>
      </c>
      <c r="D71" s="44">
        <v>3</v>
      </c>
      <c r="E71" s="45" t="s">
        <v>398</v>
      </c>
      <c r="F71" s="45">
        <v>121</v>
      </c>
      <c r="G71" s="46">
        <v>88402.45</v>
      </c>
      <c r="H71" s="46">
        <v>88402.45</v>
      </c>
    </row>
    <row r="72" spans="1:8" ht="61.5" customHeight="1">
      <c r="A72" s="43" t="s">
        <v>367</v>
      </c>
      <c r="B72" s="70">
        <v>13</v>
      </c>
      <c r="C72" s="44">
        <v>2</v>
      </c>
      <c r="D72" s="44">
        <v>3</v>
      </c>
      <c r="E72" s="45" t="s">
        <v>398</v>
      </c>
      <c r="F72" s="45">
        <v>129</v>
      </c>
      <c r="G72" s="46">
        <v>26697.55</v>
      </c>
      <c r="H72" s="46">
        <v>26697.55</v>
      </c>
    </row>
    <row r="73" spans="1:8" ht="33" customHeight="1">
      <c r="A73" s="51" t="s">
        <v>108</v>
      </c>
      <c r="B73" s="70">
        <v>13</v>
      </c>
      <c r="C73" s="44">
        <v>3</v>
      </c>
      <c r="D73" s="44"/>
      <c r="E73" s="45"/>
      <c r="F73" s="45"/>
      <c r="G73" s="46">
        <f>G74+G81</f>
        <v>51412.009999999995</v>
      </c>
      <c r="H73" s="46">
        <f>H74+H81</f>
        <v>51412.009999999995</v>
      </c>
    </row>
    <row r="74" spans="1:8" ht="47.25" customHeight="1">
      <c r="A74" s="43" t="s">
        <v>399</v>
      </c>
      <c r="B74" s="70">
        <v>13</v>
      </c>
      <c r="C74" s="44">
        <v>3</v>
      </c>
      <c r="D74" s="44">
        <v>9</v>
      </c>
      <c r="E74" s="45"/>
      <c r="F74" s="45"/>
      <c r="G74" s="46">
        <f aca="true" t="shared" si="5" ref="G74:H76">G75</f>
        <v>22939.01</v>
      </c>
      <c r="H74" s="46">
        <f t="shared" si="5"/>
        <v>22939.01</v>
      </c>
    </row>
    <row r="75" spans="1:8" ht="61.5" customHeight="1">
      <c r="A75" s="43" t="s">
        <v>358</v>
      </c>
      <c r="B75" s="70">
        <v>13</v>
      </c>
      <c r="C75" s="44">
        <v>3</v>
      </c>
      <c r="D75" s="44">
        <v>9</v>
      </c>
      <c r="E75" s="45" t="s">
        <v>359</v>
      </c>
      <c r="F75" s="45"/>
      <c r="G75" s="46">
        <f t="shared" si="5"/>
        <v>22939.01</v>
      </c>
      <c r="H75" s="46">
        <f t="shared" si="5"/>
        <v>22939.01</v>
      </c>
    </row>
    <row r="76" spans="1:8" ht="61.5" customHeight="1">
      <c r="A76" s="43" t="s">
        <v>360</v>
      </c>
      <c r="B76" s="70">
        <v>13</v>
      </c>
      <c r="C76" s="44">
        <v>3</v>
      </c>
      <c r="D76" s="44">
        <v>9</v>
      </c>
      <c r="E76" s="45" t="s">
        <v>361</v>
      </c>
      <c r="F76" s="45"/>
      <c r="G76" s="46">
        <f t="shared" si="5"/>
        <v>22939.01</v>
      </c>
      <c r="H76" s="46">
        <f t="shared" si="5"/>
        <v>22939.01</v>
      </c>
    </row>
    <row r="77" spans="1:8" ht="47.25" customHeight="1">
      <c r="A77" s="43" t="s">
        <v>400</v>
      </c>
      <c r="B77" s="70">
        <v>13</v>
      </c>
      <c r="C77" s="44">
        <v>3</v>
      </c>
      <c r="D77" s="44">
        <v>9</v>
      </c>
      <c r="E77" s="45" t="s">
        <v>401</v>
      </c>
      <c r="F77" s="45"/>
      <c r="G77" s="46">
        <f>G79</f>
        <v>22939.01</v>
      </c>
      <c r="H77" s="46">
        <f>H79</f>
        <v>22939.01</v>
      </c>
    </row>
    <row r="78" spans="1:8" ht="33" customHeight="1">
      <c r="A78" s="43" t="s">
        <v>373</v>
      </c>
      <c r="B78" s="71">
        <v>13</v>
      </c>
      <c r="C78" s="44">
        <v>3</v>
      </c>
      <c r="D78" s="44">
        <v>9</v>
      </c>
      <c r="E78" s="45" t="s">
        <v>401</v>
      </c>
      <c r="F78" s="45">
        <v>200</v>
      </c>
      <c r="G78" s="46">
        <f>G79</f>
        <v>22939.01</v>
      </c>
      <c r="H78" s="46">
        <f>H79</f>
        <v>22939.01</v>
      </c>
    </row>
    <row r="79" spans="1:8" ht="47.25" customHeight="1">
      <c r="A79" s="43" t="s">
        <v>374</v>
      </c>
      <c r="B79" s="70">
        <v>13</v>
      </c>
      <c r="C79" s="44">
        <v>3</v>
      </c>
      <c r="D79" s="44">
        <v>9</v>
      </c>
      <c r="E79" s="45" t="s">
        <v>401</v>
      </c>
      <c r="F79" s="45">
        <v>240</v>
      </c>
      <c r="G79" s="46">
        <f>G80</f>
        <v>22939.01</v>
      </c>
      <c r="H79" s="46">
        <f>H80</f>
        <v>22939.01</v>
      </c>
    </row>
    <row r="80" spans="1:8" ht="18" customHeight="1">
      <c r="A80" s="43" t="s">
        <v>376</v>
      </c>
      <c r="B80" s="70">
        <v>13</v>
      </c>
      <c r="C80" s="44">
        <v>3</v>
      </c>
      <c r="D80" s="44">
        <v>9</v>
      </c>
      <c r="E80" s="45" t="s">
        <v>401</v>
      </c>
      <c r="F80" s="45">
        <v>244</v>
      </c>
      <c r="G80" s="46">
        <v>22939.01</v>
      </c>
      <c r="H80" s="46">
        <v>22939.01</v>
      </c>
    </row>
    <row r="81" spans="1:8" ht="18" customHeight="1">
      <c r="A81" s="43" t="s">
        <v>402</v>
      </c>
      <c r="B81" s="70">
        <v>13</v>
      </c>
      <c r="C81" s="44">
        <v>3</v>
      </c>
      <c r="D81" s="44">
        <v>10</v>
      </c>
      <c r="E81" s="45"/>
      <c r="F81" s="45"/>
      <c r="G81" s="46">
        <f>G86+G82</f>
        <v>28473</v>
      </c>
      <c r="H81" s="46">
        <f>H86+H82</f>
        <v>28473</v>
      </c>
    </row>
    <row r="82" spans="1:8" ht="61.5" customHeight="1">
      <c r="A82" s="43" t="s">
        <v>403</v>
      </c>
      <c r="B82" s="70">
        <v>13</v>
      </c>
      <c r="C82" s="44">
        <v>3</v>
      </c>
      <c r="D82" s="44">
        <v>10</v>
      </c>
      <c r="E82" s="45" t="s">
        <v>404</v>
      </c>
      <c r="F82" s="45"/>
      <c r="G82" s="46">
        <f>G84</f>
        <v>28473</v>
      </c>
      <c r="H82" s="46">
        <f>H84</f>
        <v>28473</v>
      </c>
    </row>
    <row r="83" spans="1:8" ht="33" customHeight="1">
      <c r="A83" s="43" t="s">
        <v>373</v>
      </c>
      <c r="B83" s="70">
        <v>13</v>
      </c>
      <c r="C83" s="44">
        <v>3</v>
      </c>
      <c r="D83" s="44">
        <v>10</v>
      </c>
      <c r="E83" s="45" t="s">
        <v>404</v>
      </c>
      <c r="F83" s="45">
        <v>200</v>
      </c>
      <c r="G83" s="46">
        <f>G84</f>
        <v>28473</v>
      </c>
      <c r="H83" s="46">
        <f>H84</f>
        <v>28473</v>
      </c>
    </row>
    <row r="84" spans="1:8" ht="47.25" customHeight="1">
      <c r="A84" s="43" t="s">
        <v>374</v>
      </c>
      <c r="B84" s="70">
        <v>13</v>
      </c>
      <c r="C84" s="44">
        <v>3</v>
      </c>
      <c r="D84" s="44">
        <v>10</v>
      </c>
      <c r="E84" s="45" t="s">
        <v>404</v>
      </c>
      <c r="F84" s="45">
        <v>240</v>
      </c>
      <c r="G84" s="46">
        <f>G85</f>
        <v>28473</v>
      </c>
      <c r="H84" s="46">
        <f>H85</f>
        <v>28473</v>
      </c>
    </row>
    <row r="85" spans="1:8" ht="18" customHeight="1">
      <c r="A85" s="43" t="s">
        <v>376</v>
      </c>
      <c r="B85" s="71">
        <v>13</v>
      </c>
      <c r="C85" s="44">
        <v>3</v>
      </c>
      <c r="D85" s="44">
        <v>10</v>
      </c>
      <c r="E85" s="45" t="s">
        <v>404</v>
      </c>
      <c r="F85" s="45">
        <v>244</v>
      </c>
      <c r="G85" s="46">
        <v>28473</v>
      </c>
      <c r="H85" s="46">
        <v>28473</v>
      </c>
    </row>
    <row r="86" spans="1:8" ht="61.5" customHeight="1">
      <c r="A86" s="43" t="s">
        <v>358</v>
      </c>
      <c r="B86" s="70">
        <v>13</v>
      </c>
      <c r="C86" s="44">
        <v>3</v>
      </c>
      <c r="D86" s="44">
        <v>10</v>
      </c>
      <c r="E86" s="45" t="s">
        <v>359</v>
      </c>
      <c r="F86" s="45"/>
      <c r="G86" s="46">
        <f aca="true" t="shared" si="6" ref="G86:H90">G87</f>
        <v>0</v>
      </c>
      <c r="H86" s="46">
        <f t="shared" si="6"/>
        <v>0</v>
      </c>
    </row>
    <row r="87" spans="1:8" ht="61.5" customHeight="1">
      <c r="A87" s="43" t="s">
        <v>360</v>
      </c>
      <c r="B87" s="70">
        <v>13</v>
      </c>
      <c r="C87" s="44">
        <v>3</v>
      </c>
      <c r="D87" s="44">
        <v>10</v>
      </c>
      <c r="E87" s="45" t="s">
        <v>361</v>
      </c>
      <c r="F87" s="45"/>
      <c r="G87" s="46">
        <f t="shared" si="6"/>
        <v>0</v>
      </c>
      <c r="H87" s="46">
        <f t="shared" si="6"/>
        <v>0</v>
      </c>
    </row>
    <row r="88" spans="1:8" ht="47.25" customHeight="1">
      <c r="A88" s="43" t="s">
        <v>405</v>
      </c>
      <c r="B88" s="70">
        <v>13</v>
      </c>
      <c r="C88" s="44">
        <v>3</v>
      </c>
      <c r="D88" s="44">
        <v>10</v>
      </c>
      <c r="E88" s="45" t="s">
        <v>406</v>
      </c>
      <c r="F88" s="45"/>
      <c r="G88" s="46">
        <f t="shared" si="6"/>
        <v>0</v>
      </c>
      <c r="H88" s="46">
        <f t="shared" si="6"/>
        <v>0</v>
      </c>
    </row>
    <row r="89" spans="1:8" ht="33" customHeight="1">
      <c r="A89" s="43" t="s">
        <v>373</v>
      </c>
      <c r="B89" s="70">
        <v>13</v>
      </c>
      <c r="C89" s="44">
        <v>3</v>
      </c>
      <c r="D89" s="44">
        <v>10</v>
      </c>
      <c r="E89" s="45" t="s">
        <v>406</v>
      </c>
      <c r="F89" s="45">
        <v>200</v>
      </c>
      <c r="G89" s="46">
        <f t="shared" si="6"/>
        <v>0</v>
      </c>
      <c r="H89" s="46">
        <f t="shared" si="6"/>
        <v>0</v>
      </c>
    </row>
    <row r="90" spans="1:8" ht="47.25" customHeight="1">
      <c r="A90" s="43" t="s">
        <v>374</v>
      </c>
      <c r="B90" s="70">
        <v>13</v>
      </c>
      <c r="C90" s="44">
        <v>3</v>
      </c>
      <c r="D90" s="44">
        <v>10</v>
      </c>
      <c r="E90" s="45" t="s">
        <v>406</v>
      </c>
      <c r="F90" s="45">
        <v>240</v>
      </c>
      <c r="G90" s="46">
        <f t="shared" si="6"/>
        <v>0</v>
      </c>
      <c r="H90" s="46">
        <f t="shared" si="6"/>
        <v>0</v>
      </c>
    </row>
    <row r="91" spans="1:8" ht="18" customHeight="1">
      <c r="A91" s="43" t="s">
        <v>376</v>
      </c>
      <c r="B91" s="70">
        <v>13</v>
      </c>
      <c r="C91" s="44">
        <v>3</v>
      </c>
      <c r="D91" s="44">
        <v>10</v>
      </c>
      <c r="E91" s="45" t="s">
        <v>406</v>
      </c>
      <c r="F91" s="45">
        <v>244</v>
      </c>
      <c r="G91" s="46">
        <v>0</v>
      </c>
      <c r="H91" s="46">
        <v>0</v>
      </c>
    </row>
    <row r="92" spans="1:8" ht="18" customHeight="1">
      <c r="A92" s="51" t="s">
        <v>109</v>
      </c>
      <c r="B92" s="70">
        <v>13</v>
      </c>
      <c r="C92" s="44">
        <v>4</v>
      </c>
      <c r="D92" s="44"/>
      <c r="E92" s="45"/>
      <c r="F92" s="45"/>
      <c r="G92" s="46">
        <f>G93+G100</f>
        <v>603241.8400000001</v>
      </c>
      <c r="H92" s="46">
        <f>H93+H100</f>
        <v>388966.1</v>
      </c>
    </row>
    <row r="93" spans="1:8" ht="18" customHeight="1">
      <c r="A93" s="43" t="s">
        <v>407</v>
      </c>
      <c r="B93" s="70">
        <v>13</v>
      </c>
      <c r="C93" s="44">
        <v>4</v>
      </c>
      <c r="D93" s="44">
        <v>9</v>
      </c>
      <c r="E93" s="45"/>
      <c r="F93" s="45"/>
      <c r="G93" s="46">
        <f aca="true" t="shared" si="7" ref="G93:H95">G94</f>
        <v>515441.84</v>
      </c>
      <c r="H93" s="46">
        <f t="shared" si="7"/>
        <v>305266.1</v>
      </c>
    </row>
    <row r="94" spans="1:8" ht="61.5" customHeight="1">
      <c r="A94" s="43" t="s">
        <v>358</v>
      </c>
      <c r="B94" s="70">
        <v>13</v>
      </c>
      <c r="C94" s="44">
        <v>4</v>
      </c>
      <c r="D94" s="44">
        <v>9</v>
      </c>
      <c r="E94" s="45" t="s">
        <v>359</v>
      </c>
      <c r="F94" s="45"/>
      <c r="G94" s="46">
        <f t="shared" si="7"/>
        <v>515441.84</v>
      </c>
      <c r="H94" s="46">
        <f t="shared" si="7"/>
        <v>305266.1</v>
      </c>
    </row>
    <row r="95" spans="1:8" ht="61.5" customHeight="1">
      <c r="A95" s="43" t="s">
        <v>408</v>
      </c>
      <c r="B95" s="70">
        <v>13</v>
      </c>
      <c r="C95" s="44">
        <v>4</v>
      </c>
      <c r="D95" s="44">
        <v>9</v>
      </c>
      <c r="E95" s="45" t="s">
        <v>361</v>
      </c>
      <c r="F95" s="45"/>
      <c r="G95" s="46">
        <f t="shared" si="7"/>
        <v>515441.84</v>
      </c>
      <c r="H95" s="46">
        <f t="shared" si="7"/>
        <v>305266.1</v>
      </c>
    </row>
    <row r="96" spans="1:8" ht="47.25" customHeight="1">
      <c r="A96" s="43" t="s">
        <v>409</v>
      </c>
      <c r="B96" s="70">
        <v>13</v>
      </c>
      <c r="C96" s="44">
        <v>4</v>
      </c>
      <c r="D96" s="44">
        <v>9</v>
      </c>
      <c r="E96" s="45" t="s">
        <v>410</v>
      </c>
      <c r="F96" s="45"/>
      <c r="G96" s="46">
        <f>G98</f>
        <v>515441.84</v>
      </c>
      <c r="H96" s="46">
        <f>H98</f>
        <v>305266.1</v>
      </c>
    </row>
    <row r="97" spans="1:8" ht="33" customHeight="1">
      <c r="A97" s="43" t="s">
        <v>373</v>
      </c>
      <c r="B97" s="70">
        <v>13</v>
      </c>
      <c r="C97" s="44">
        <v>4</v>
      </c>
      <c r="D97" s="44">
        <v>9</v>
      </c>
      <c r="E97" s="45" t="s">
        <v>410</v>
      </c>
      <c r="F97" s="45">
        <v>200</v>
      </c>
      <c r="G97" s="46">
        <f>G98</f>
        <v>515441.84</v>
      </c>
      <c r="H97" s="46">
        <f>H98</f>
        <v>305266.1</v>
      </c>
    </row>
    <row r="98" spans="1:8" ht="47.25" customHeight="1">
      <c r="A98" s="43" t="s">
        <v>374</v>
      </c>
      <c r="B98" s="70">
        <v>13</v>
      </c>
      <c r="C98" s="44">
        <v>4</v>
      </c>
      <c r="D98" s="44">
        <v>9</v>
      </c>
      <c r="E98" s="45" t="s">
        <v>410</v>
      </c>
      <c r="F98" s="45">
        <v>240</v>
      </c>
      <c r="G98" s="46">
        <f>G99</f>
        <v>515441.84</v>
      </c>
      <c r="H98" s="46">
        <f>H99</f>
        <v>305266.1</v>
      </c>
    </row>
    <row r="99" spans="1:8" ht="18" customHeight="1">
      <c r="A99" s="43" t="s">
        <v>376</v>
      </c>
      <c r="B99" s="70">
        <v>13</v>
      </c>
      <c r="C99" s="44">
        <v>4</v>
      </c>
      <c r="D99" s="44">
        <v>9</v>
      </c>
      <c r="E99" s="45" t="s">
        <v>410</v>
      </c>
      <c r="F99" s="45">
        <v>244</v>
      </c>
      <c r="G99" s="46">
        <v>515441.84</v>
      </c>
      <c r="H99" s="46">
        <v>305266.1</v>
      </c>
    </row>
    <row r="100" spans="1:8" ht="33" customHeight="1">
      <c r="A100" s="43" t="s">
        <v>411</v>
      </c>
      <c r="B100" s="70">
        <v>13</v>
      </c>
      <c r="C100" s="44">
        <v>4</v>
      </c>
      <c r="D100" s="44">
        <v>12</v>
      </c>
      <c r="E100" s="45"/>
      <c r="F100" s="45"/>
      <c r="G100" s="46">
        <f>G101</f>
        <v>87800</v>
      </c>
      <c r="H100" s="46">
        <f>H101</f>
        <v>83700</v>
      </c>
    </row>
    <row r="101" spans="1:8" ht="61.5" customHeight="1">
      <c r="A101" s="43" t="s">
        <v>358</v>
      </c>
      <c r="B101" s="70">
        <v>13</v>
      </c>
      <c r="C101" s="44">
        <v>4</v>
      </c>
      <c r="D101" s="44">
        <v>12</v>
      </c>
      <c r="E101" s="45" t="s">
        <v>359</v>
      </c>
      <c r="F101" s="45"/>
      <c r="G101" s="46">
        <f>G102</f>
        <v>87800</v>
      </c>
      <c r="H101" s="46">
        <f>H102</f>
        <v>83700</v>
      </c>
    </row>
    <row r="102" spans="1:8" ht="61.5" customHeight="1">
      <c r="A102" s="43" t="s">
        <v>408</v>
      </c>
      <c r="B102" s="70">
        <v>13</v>
      </c>
      <c r="C102" s="44">
        <v>4</v>
      </c>
      <c r="D102" s="44">
        <v>12</v>
      </c>
      <c r="E102" s="45" t="s">
        <v>361</v>
      </c>
      <c r="F102" s="45"/>
      <c r="G102" s="46">
        <f>G103+G107</f>
        <v>87800</v>
      </c>
      <c r="H102" s="46">
        <f>H103+H107</f>
        <v>83700</v>
      </c>
    </row>
    <row r="103" spans="1:8" ht="33" customHeight="1">
      <c r="A103" s="43" t="s">
        <v>412</v>
      </c>
      <c r="B103" s="70">
        <v>13</v>
      </c>
      <c r="C103" s="44">
        <v>4</v>
      </c>
      <c r="D103" s="44">
        <v>12</v>
      </c>
      <c r="E103" s="45" t="s">
        <v>413</v>
      </c>
      <c r="F103" s="45"/>
      <c r="G103" s="46">
        <f>G105</f>
        <v>5000</v>
      </c>
      <c r="H103" s="46">
        <f>H105</f>
        <v>900</v>
      </c>
    </row>
    <row r="104" spans="1:8" ht="33" customHeight="1">
      <c r="A104" s="43" t="s">
        <v>373</v>
      </c>
      <c r="B104" s="70">
        <v>13</v>
      </c>
      <c r="C104" s="44">
        <v>4</v>
      </c>
      <c r="D104" s="44">
        <v>12</v>
      </c>
      <c r="E104" s="45" t="s">
        <v>413</v>
      </c>
      <c r="F104" s="45">
        <v>200</v>
      </c>
      <c r="G104" s="46">
        <f>G105</f>
        <v>5000</v>
      </c>
      <c r="H104" s="46">
        <f>H105</f>
        <v>900</v>
      </c>
    </row>
    <row r="105" spans="1:8" ht="47.25" customHeight="1">
      <c r="A105" s="43" t="s">
        <v>374</v>
      </c>
      <c r="B105" s="70">
        <v>13</v>
      </c>
      <c r="C105" s="44">
        <v>4</v>
      </c>
      <c r="D105" s="44">
        <v>12</v>
      </c>
      <c r="E105" s="45" t="s">
        <v>413</v>
      </c>
      <c r="F105" s="45">
        <v>240</v>
      </c>
      <c r="G105" s="46">
        <f>G106</f>
        <v>5000</v>
      </c>
      <c r="H105" s="46">
        <f>H106</f>
        <v>900</v>
      </c>
    </row>
    <row r="106" spans="1:8" ht="18" customHeight="1">
      <c r="A106" s="43" t="s">
        <v>376</v>
      </c>
      <c r="B106" s="70">
        <v>13</v>
      </c>
      <c r="C106" s="44">
        <v>4</v>
      </c>
      <c r="D106" s="44">
        <v>12</v>
      </c>
      <c r="E106" s="45" t="s">
        <v>413</v>
      </c>
      <c r="F106" s="45">
        <v>244</v>
      </c>
      <c r="G106" s="46">
        <v>5000</v>
      </c>
      <c r="H106" s="46">
        <v>900</v>
      </c>
    </row>
    <row r="107" spans="1:8" ht="61.5" customHeight="1">
      <c r="A107" s="43" t="s">
        <v>414</v>
      </c>
      <c r="B107" s="70">
        <v>13</v>
      </c>
      <c r="C107" s="44">
        <v>4</v>
      </c>
      <c r="D107" s="44">
        <v>12</v>
      </c>
      <c r="E107" s="45" t="s">
        <v>415</v>
      </c>
      <c r="F107" s="45"/>
      <c r="G107" s="46">
        <f aca="true" t="shared" si="8" ref="G107:H109">G108</f>
        <v>82800</v>
      </c>
      <c r="H107" s="46">
        <f t="shared" si="8"/>
        <v>82800</v>
      </c>
    </row>
    <row r="108" spans="1:8" ht="33" customHeight="1">
      <c r="A108" s="43" t="s">
        <v>416</v>
      </c>
      <c r="B108" s="70">
        <v>13</v>
      </c>
      <c r="C108" s="44">
        <v>4</v>
      </c>
      <c r="D108" s="44">
        <v>12</v>
      </c>
      <c r="E108" s="45" t="s">
        <v>415</v>
      </c>
      <c r="F108" s="45">
        <v>200</v>
      </c>
      <c r="G108" s="46">
        <f t="shared" si="8"/>
        <v>82800</v>
      </c>
      <c r="H108" s="46">
        <f t="shared" si="8"/>
        <v>82800</v>
      </c>
    </row>
    <row r="109" spans="1:8" ht="47.25" customHeight="1">
      <c r="A109" s="43" t="s">
        <v>374</v>
      </c>
      <c r="B109" s="70">
        <v>13</v>
      </c>
      <c r="C109" s="44">
        <v>4</v>
      </c>
      <c r="D109" s="44">
        <v>12</v>
      </c>
      <c r="E109" s="45" t="s">
        <v>415</v>
      </c>
      <c r="F109" s="45">
        <v>240</v>
      </c>
      <c r="G109" s="46">
        <f t="shared" si="8"/>
        <v>82800</v>
      </c>
      <c r="H109" s="46">
        <f t="shared" si="8"/>
        <v>82800</v>
      </c>
    </row>
    <row r="110" spans="1:8" ht="18" customHeight="1">
      <c r="A110" s="43" t="s">
        <v>376</v>
      </c>
      <c r="B110" s="70">
        <v>13</v>
      </c>
      <c r="C110" s="44">
        <v>4</v>
      </c>
      <c r="D110" s="44">
        <v>12</v>
      </c>
      <c r="E110" s="45" t="s">
        <v>415</v>
      </c>
      <c r="F110" s="45">
        <v>244</v>
      </c>
      <c r="G110" s="46">
        <v>82800</v>
      </c>
      <c r="H110" s="46">
        <v>82800</v>
      </c>
    </row>
    <row r="111" spans="1:8" ht="18" customHeight="1">
      <c r="A111" s="43" t="s">
        <v>417</v>
      </c>
      <c r="B111" s="70">
        <v>13</v>
      </c>
      <c r="C111" s="44">
        <v>5</v>
      </c>
      <c r="D111" s="44"/>
      <c r="E111" s="45"/>
      <c r="F111" s="45"/>
      <c r="G111" s="46">
        <f>G112+G120</f>
        <v>248736.27000000002</v>
      </c>
      <c r="H111" s="46">
        <f>H112+H120</f>
        <v>245987.65000000002</v>
      </c>
    </row>
    <row r="112" spans="1:8" ht="18" customHeight="1">
      <c r="A112" s="52" t="s">
        <v>418</v>
      </c>
      <c r="B112" s="70">
        <v>13</v>
      </c>
      <c r="C112" s="44">
        <v>5</v>
      </c>
      <c r="D112" s="44">
        <v>1</v>
      </c>
      <c r="E112" s="45"/>
      <c r="F112" s="45"/>
      <c r="G112" s="53">
        <f>G113</f>
        <v>22640</v>
      </c>
      <c r="H112" s="53">
        <f>H113</f>
        <v>22640</v>
      </c>
    </row>
    <row r="113" spans="1:8" ht="61.5" customHeight="1">
      <c r="A113" s="52" t="s">
        <v>358</v>
      </c>
      <c r="B113" s="70">
        <v>13</v>
      </c>
      <c r="C113" s="44">
        <v>5</v>
      </c>
      <c r="D113" s="44">
        <v>1</v>
      </c>
      <c r="E113" s="45" t="s">
        <v>359</v>
      </c>
      <c r="F113" s="45"/>
      <c r="G113" s="53">
        <f>G114</f>
        <v>22640</v>
      </c>
      <c r="H113" s="53">
        <f>H114</f>
        <v>22640</v>
      </c>
    </row>
    <row r="114" spans="1:8" ht="33" customHeight="1">
      <c r="A114" s="52" t="s">
        <v>419</v>
      </c>
      <c r="B114" s="70">
        <v>13</v>
      </c>
      <c r="C114" s="44">
        <v>5</v>
      </c>
      <c r="D114" s="44">
        <v>1</v>
      </c>
      <c r="E114" s="45" t="s">
        <v>420</v>
      </c>
      <c r="F114" s="45"/>
      <c r="G114" s="53">
        <f>G116</f>
        <v>22640</v>
      </c>
      <c r="H114" s="53">
        <f>H116</f>
        <v>22640</v>
      </c>
    </row>
    <row r="115" spans="1:8" ht="18" customHeight="1">
      <c r="A115" s="52" t="s">
        <v>418</v>
      </c>
      <c r="B115" s="70">
        <v>13</v>
      </c>
      <c r="C115" s="44">
        <v>5</v>
      </c>
      <c r="D115" s="44">
        <v>1</v>
      </c>
      <c r="E115" s="45" t="s">
        <v>421</v>
      </c>
      <c r="F115" s="45"/>
      <c r="G115" s="53">
        <f aca="true" t="shared" si="9" ref="G115:H118">G116</f>
        <v>22640</v>
      </c>
      <c r="H115" s="53">
        <f t="shared" si="9"/>
        <v>22640</v>
      </c>
    </row>
    <row r="116" spans="1:8" ht="18" customHeight="1">
      <c r="A116" s="52" t="s">
        <v>422</v>
      </c>
      <c r="B116" s="70">
        <v>13</v>
      </c>
      <c r="C116" s="44">
        <v>5</v>
      </c>
      <c r="D116" s="44">
        <v>1</v>
      </c>
      <c r="E116" s="45" t="s">
        <v>423</v>
      </c>
      <c r="F116" s="45"/>
      <c r="G116" s="53">
        <f t="shared" si="9"/>
        <v>22640</v>
      </c>
      <c r="H116" s="53">
        <f t="shared" si="9"/>
        <v>22640</v>
      </c>
    </row>
    <row r="117" spans="1:8" ht="33" customHeight="1">
      <c r="A117" s="52" t="s">
        <v>373</v>
      </c>
      <c r="B117" s="70">
        <v>13</v>
      </c>
      <c r="C117" s="44">
        <v>5</v>
      </c>
      <c r="D117" s="44">
        <v>1</v>
      </c>
      <c r="E117" s="45" t="s">
        <v>423</v>
      </c>
      <c r="F117" s="45">
        <v>200</v>
      </c>
      <c r="G117" s="53">
        <f t="shared" si="9"/>
        <v>22640</v>
      </c>
      <c r="H117" s="53">
        <f t="shared" si="9"/>
        <v>22640</v>
      </c>
    </row>
    <row r="118" spans="1:8" ht="47.25" customHeight="1">
      <c r="A118" s="52" t="s">
        <v>374</v>
      </c>
      <c r="B118" s="71">
        <v>13</v>
      </c>
      <c r="C118" s="44">
        <v>5</v>
      </c>
      <c r="D118" s="44">
        <v>1</v>
      </c>
      <c r="E118" s="45" t="s">
        <v>423</v>
      </c>
      <c r="F118" s="45">
        <v>240</v>
      </c>
      <c r="G118" s="53">
        <f t="shared" si="9"/>
        <v>22640</v>
      </c>
      <c r="H118" s="53">
        <f t="shared" si="9"/>
        <v>22640</v>
      </c>
    </row>
    <row r="119" spans="1:8" ht="18" customHeight="1">
      <c r="A119" s="52" t="s">
        <v>376</v>
      </c>
      <c r="B119" s="70">
        <v>13</v>
      </c>
      <c r="C119" s="44">
        <v>5</v>
      </c>
      <c r="D119" s="44">
        <v>1</v>
      </c>
      <c r="E119" s="45" t="s">
        <v>423</v>
      </c>
      <c r="F119" s="45">
        <v>244</v>
      </c>
      <c r="G119" s="53">
        <v>22640</v>
      </c>
      <c r="H119" s="53">
        <v>22640</v>
      </c>
    </row>
    <row r="120" spans="1:8" ht="18" customHeight="1">
      <c r="A120" s="43" t="s">
        <v>424</v>
      </c>
      <c r="B120" s="70">
        <v>13</v>
      </c>
      <c r="C120" s="44">
        <v>5</v>
      </c>
      <c r="D120" s="44">
        <v>3</v>
      </c>
      <c r="E120" s="45"/>
      <c r="F120" s="45"/>
      <c r="G120" s="46">
        <f>G121</f>
        <v>226096.27000000002</v>
      </c>
      <c r="H120" s="46">
        <f>H121</f>
        <v>223347.65000000002</v>
      </c>
    </row>
    <row r="121" spans="1:8" ht="61.5" customHeight="1">
      <c r="A121" s="43" t="s">
        <v>358</v>
      </c>
      <c r="B121" s="70">
        <v>13</v>
      </c>
      <c r="C121" s="44">
        <v>5</v>
      </c>
      <c r="D121" s="44">
        <v>3</v>
      </c>
      <c r="E121" s="45" t="s">
        <v>359</v>
      </c>
      <c r="F121" s="45"/>
      <c r="G121" s="46">
        <f>G122</f>
        <v>226096.27000000002</v>
      </c>
      <c r="H121" s="46">
        <f>H122</f>
        <v>223347.65000000002</v>
      </c>
    </row>
    <row r="122" spans="1:8" ht="33" customHeight="1">
      <c r="A122" s="43" t="s">
        <v>419</v>
      </c>
      <c r="B122" s="70">
        <v>13</v>
      </c>
      <c r="C122" s="44">
        <v>5</v>
      </c>
      <c r="D122" s="44">
        <v>3</v>
      </c>
      <c r="E122" s="45" t="s">
        <v>420</v>
      </c>
      <c r="F122" s="45"/>
      <c r="G122" s="46">
        <f>G123+G130+G134+G138</f>
        <v>226096.27000000002</v>
      </c>
      <c r="H122" s="46">
        <f>H123+H130+H134+H138</f>
        <v>223347.65000000002</v>
      </c>
    </row>
    <row r="123" spans="1:8" ht="18" customHeight="1">
      <c r="A123" s="43" t="s">
        <v>425</v>
      </c>
      <c r="B123" s="70">
        <v>13</v>
      </c>
      <c r="C123" s="44">
        <v>5</v>
      </c>
      <c r="D123" s="44">
        <v>3</v>
      </c>
      <c r="E123" s="45" t="s">
        <v>426</v>
      </c>
      <c r="F123" s="45"/>
      <c r="G123" s="46">
        <f>G125+G127</f>
        <v>181937.94</v>
      </c>
      <c r="H123" s="46">
        <f>H125+H127</f>
        <v>179189.32</v>
      </c>
    </row>
    <row r="124" spans="1:8" ht="33" customHeight="1">
      <c r="A124" s="43" t="s">
        <v>373</v>
      </c>
      <c r="B124" s="70">
        <v>13</v>
      </c>
      <c r="C124" s="44">
        <v>5</v>
      </c>
      <c r="D124" s="44">
        <v>3</v>
      </c>
      <c r="E124" s="45" t="s">
        <v>426</v>
      </c>
      <c r="F124" s="45">
        <v>200</v>
      </c>
      <c r="G124" s="46">
        <f>G125</f>
        <v>181937.94</v>
      </c>
      <c r="H124" s="46">
        <f>H125</f>
        <v>179189.32</v>
      </c>
    </row>
    <row r="125" spans="1:8" ht="47.25" customHeight="1">
      <c r="A125" s="51" t="s">
        <v>374</v>
      </c>
      <c r="B125" s="71">
        <v>13</v>
      </c>
      <c r="C125" s="44">
        <v>5</v>
      </c>
      <c r="D125" s="44">
        <v>3</v>
      </c>
      <c r="E125" s="45" t="s">
        <v>426</v>
      </c>
      <c r="F125" s="45">
        <v>240</v>
      </c>
      <c r="G125" s="46">
        <f>G126</f>
        <v>181937.94</v>
      </c>
      <c r="H125" s="46">
        <f>H126</f>
        <v>179189.32</v>
      </c>
    </row>
    <row r="126" spans="1:8" ht="18" customHeight="1">
      <c r="A126" s="43" t="s">
        <v>376</v>
      </c>
      <c r="B126" s="70">
        <v>13</v>
      </c>
      <c r="C126" s="44">
        <v>5</v>
      </c>
      <c r="D126" s="44">
        <v>3</v>
      </c>
      <c r="E126" s="45" t="s">
        <v>426</v>
      </c>
      <c r="F126" s="45">
        <v>244</v>
      </c>
      <c r="G126" s="46">
        <v>181937.94</v>
      </c>
      <c r="H126" s="46">
        <v>179189.32</v>
      </c>
    </row>
    <row r="127" spans="1:8" ht="18" customHeight="1" hidden="1">
      <c r="A127" s="43" t="s">
        <v>377</v>
      </c>
      <c r="B127" s="70">
        <v>13</v>
      </c>
      <c r="C127" s="44">
        <v>5</v>
      </c>
      <c r="D127" s="44">
        <v>3</v>
      </c>
      <c r="E127" s="45" t="s">
        <v>426</v>
      </c>
      <c r="F127" s="45">
        <v>800</v>
      </c>
      <c r="G127" s="46">
        <f>G128</f>
        <v>0</v>
      </c>
      <c r="H127" s="46">
        <f>H128</f>
        <v>0</v>
      </c>
    </row>
    <row r="128" spans="1:8" ht="18" customHeight="1" hidden="1">
      <c r="A128" s="43" t="s">
        <v>380</v>
      </c>
      <c r="B128" s="70">
        <v>13</v>
      </c>
      <c r="C128" s="44">
        <v>5</v>
      </c>
      <c r="D128" s="44">
        <v>3</v>
      </c>
      <c r="E128" s="45" t="s">
        <v>426</v>
      </c>
      <c r="F128" s="45">
        <v>850</v>
      </c>
      <c r="G128" s="46">
        <f>G129</f>
        <v>0</v>
      </c>
      <c r="H128" s="46">
        <f>H129</f>
        <v>0</v>
      </c>
    </row>
    <row r="129" spans="1:8" ht="18" customHeight="1" hidden="1">
      <c r="A129" s="43" t="s">
        <v>383</v>
      </c>
      <c r="B129" s="70">
        <v>13</v>
      </c>
      <c r="C129" s="44">
        <v>5</v>
      </c>
      <c r="D129" s="44">
        <v>3</v>
      </c>
      <c r="E129" s="45" t="s">
        <v>426</v>
      </c>
      <c r="F129" s="45">
        <v>853</v>
      </c>
      <c r="G129" s="46">
        <v>0</v>
      </c>
      <c r="H129" s="46">
        <v>0</v>
      </c>
    </row>
    <row r="130" spans="1:8" ht="47.25" customHeight="1" hidden="1">
      <c r="A130" s="51" t="s">
        <v>427</v>
      </c>
      <c r="B130" s="71">
        <v>13</v>
      </c>
      <c r="C130" s="44">
        <v>5</v>
      </c>
      <c r="D130" s="44">
        <v>3</v>
      </c>
      <c r="E130" s="45" t="s">
        <v>428</v>
      </c>
      <c r="F130" s="45"/>
      <c r="G130" s="46">
        <f aca="true" t="shared" si="10" ref="G130:H132">G131</f>
        <v>0</v>
      </c>
      <c r="H130" s="46">
        <f t="shared" si="10"/>
        <v>0</v>
      </c>
    </row>
    <row r="131" spans="1:8" ht="33" customHeight="1" hidden="1">
      <c r="A131" s="43" t="s">
        <v>373</v>
      </c>
      <c r="B131" s="70">
        <v>13</v>
      </c>
      <c r="C131" s="44">
        <v>5</v>
      </c>
      <c r="D131" s="44">
        <v>3</v>
      </c>
      <c r="E131" s="45" t="s">
        <v>428</v>
      </c>
      <c r="F131" s="45">
        <v>200</v>
      </c>
      <c r="G131" s="46">
        <f t="shared" si="10"/>
        <v>0</v>
      </c>
      <c r="H131" s="46">
        <f t="shared" si="10"/>
        <v>0</v>
      </c>
    </row>
    <row r="132" spans="1:8" ht="47.25" customHeight="1" hidden="1">
      <c r="A132" s="51" t="s">
        <v>374</v>
      </c>
      <c r="B132" s="71">
        <v>13</v>
      </c>
      <c r="C132" s="44">
        <v>5</v>
      </c>
      <c r="D132" s="44">
        <v>3</v>
      </c>
      <c r="E132" s="45" t="s">
        <v>428</v>
      </c>
      <c r="F132" s="45">
        <v>240</v>
      </c>
      <c r="G132" s="46">
        <f t="shared" si="10"/>
        <v>0</v>
      </c>
      <c r="H132" s="46">
        <f t="shared" si="10"/>
        <v>0</v>
      </c>
    </row>
    <row r="133" spans="1:8" ht="18" customHeight="1" hidden="1">
      <c r="A133" s="43" t="s">
        <v>376</v>
      </c>
      <c r="B133" s="70">
        <v>13</v>
      </c>
      <c r="C133" s="44">
        <v>5</v>
      </c>
      <c r="D133" s="44">
        <v>3</v>
      </c>
      <c r="E133" s="45" t="s">
        <v>428</v>
      </c>
      <c r="F133" s="45">
        <v>244</v>
      </c>
      <c r="G133" s="46">
        <v>0</v>
      </c>
      <c r="H133" s="46">
        <v>0</v>
      </c>
    </row>
    <row r="134" spans="1:8" ht="18" customHeight="1">
      <c r="A134" s="51" t="s">
        <v>429</v>
      </c>
      <c r="B134" s="71">
        <v>13</v>
      </c>
      <c r="C134" s="44">
        <v>5</v>
      </c>
      <c r="D134" s="44">
        <v>3</v>
      </c>
      <c r="E134" s="45" t="s">
        <v>430</v>
      </c>
      <c r="F134" s="45"/>
      <c r="G134" s="46">
        <f aca="true" t="shared" si="11" ref="G134:H136">G135</f>
        <v>1274.51</v>
      </c>
      <c r="H134" s="46">
        <f t="shared" si="11"/>
        <v>1274.51</v>
      </c>
    </row>
    <row r="135" spans="1:8" ht="33" customHeight="1">
      <c r="A135" s="43" t="s">
        <v>373</v>
      </c>
      <c r="B135" s="70">
        <v>13</v>
      </c>
      <c r="C135" s="44">
        <v>5</v>
      </c>
      <c r="D135" s="44">
        <v>3</v>
      </c>
      <c r="E135" s="45" t="s">
        <v>430</v>
      </c>
      <c r="F135" s="45">
        <v>200</v>
      </c>
      <c r="G135" s="46">
        <f t="shared" si="11"/>
        <v>1274.51</v>
      </c>
      <c r="H135" s="46">
        <f t="shared" si="11"/>
        <v>1274.51</v>
      </c>
    </row>
    <row r="136" spans="1:8" ht="47.25" customHeight="1">
      <c r="A136" s="51" t="s">
        <v>374</v>
      </c>
      <c r="B136" s="71">
        <v>13</v>
      </c>
      <c r="C136" s="44">
        <v>5</v>
      </c>
      <c r="D136" s="44">
        <v>3</v>
      </c>
      <c r="E136" s="45" t="s">
        <v>430</v>
      </c>
      <c r="F136" s="45">
        <v>240</v>
      </c>
      <c r="G136" s="46">
        <f t="shared" si="11"/>
        <v>1274.51</v>
      </c>
      <c r="H136" s="46">
        <f t="shared" si="11"/>
        <v>1274.51</v>
      </c>
    </row>
    <row r="137" spans="1:8" ht="18" customHeight="1">
      <c r="A137" s="43" t="s">
        <v>376</v>
      </c>
      <c r="B137" s="70">
        <v>13</v>
      </c>
      <c r="C137" s="44">
        <v>5</v>
      </c>
      <c r="D137" s="44">
        <v>3</v>
      </c>
      <c r="E137" s="45" t="s">
        <v>430</v>
      </c>
      <c r="F137" s="45">
        <v>244</v>
      </c>
      <c r="G137" s="46">
        <v>1274.51</v>
      </c>
      <c r="H137" s="46">
        <v>1274.51</v>
      </c>
    </row>
    <row r="138" spans="1:8" ht="33" customHeight="1">
      <c r="A138" s="51" t="s">
        <v>431</v>
      </c>
      <c r="B138" s="71">
        <v>13</v>
      </c>
      <c r="C138" s="44">
        <v>5</v>
      </c>
      <c r="D138" s="44">
        <v>3</v>
      </c>
      <c r="E138" s="45" t="s">
        <v>432</v>
      </c>
      <c r="F138" s="45"/>
      <c r="G138" s="46">
        <f>G139+G142</f>
        <v>42883.82</v>
      </c>
      <c r="H138" s="46">
        <f>H139+H142</f>
        <v>42883.82</v>
      </c>
    </row>
    <row r="139" spans="1:8" ht="33" customHeight="1">
      <c r="A139" s="43" t="s">
        <v>373</v>
      </c>
      <c r="B139" s="70">
        <v>13</v>
      </c>
      <c r="C139" s="44">
        <v>5</v>
      </c>
      <c r="D139" s="44">
        <v>3</v>
      </c>
      <c r="E139" s="45" t="s">
        <v>432</v>
      </c>
      <c r="F139" s="45">
        <v>200</v>
      </c>
      <c r="G139" s="46">
        <f>G140</f>
        <v>42883.82</v>
      </c>
      <c r="H139" s="46">
        <f>H140</f>
        <v>42883.82</v>
      </c>
    </row>
    <row r="140" spans="1:8" ht="47.25" customHeight="1">
      <c r="A140" s="51" t="s">
        <v>374</v>
      </c>
      <c r="B140" s="71">
        <v>13</v>
      </c>
      <c r="C140" s="44">
        <v>5</v>
      </c>
      <c r="D140" s="44">
        <v>3</v>
      </c>
      <c r="E140" s="45" t="s">
        <v>432</v>
      </c>
      <c r="F140" s="45">
        <v>240</v>
      </c>
      <c r="G140" s="46">
        <f>G141</f>
        <v>42883.82</v>
      </c>
      <c r="H140" s="46">
        <f>H141</f>
        <v>42883.82</v>
      </c>
    </row>
    <row r="141" spans="1:8" ht="18" customHeight="1">
      <c r="A141" s="43" t="s">
        <v>376</v>
      </c>
      <c r="B141" s="70">
        <v>13</v>
      </c>
      <c r="C141" s="44">
        <v>5</v>
      </c>
      <c r="D141" s="44">
        <v>3</v>
      </c>
      <c r="E141" s="45" t="s">
        <v>432</v>
      </c>
      <c r="F141" s="45">
        <v>244</v>
      </c>
      <c r="G141" s="46">
        <v>42883.82</v>
      </c>
      <c r="H141" s="46">
        <v>42883.82</v>
      </c>
    </row>
    <row r="142" spans="1:8" ht="18" customHeight="1">
      <c r="A142" s="43" t="s">
        <v>377</v>
      </c>
      <c r="B142" s="70">
        <v>13</v>
      </c>
      <c r="C142" s="44">
        <v>5</v>
      </c>
      <c r="D142" s="44">
        <v>3</v>
      </c>
      <c r="E142" s="45" t="s">
        <v>432</v>
      </c>
      <c r="F142" s="45">
        <v>800</v>
      </c>
      <c r="G142" s="46">
        <f>G143</f>
        <v>0</v>
      </c>
      <c r="H142" s="46">
        <f>H143</f>
        <v>0</v>
      </c>
    </row>
    <row r="143" spans="1:8" ht="18" customHeight="1">
      <c r="A143" s="43" t="s">
        <v>380</v>
      </c>
      <c r="B143" s="70">
        <v>13</v>
      </c>
      <c r="C143" s="44">
        <v>5</v>
      </c>
      <c r="D143" s="44">
        <v>3</v>
      </c>
      <c r="E143" s="45" t="s">
        <v>432</v>
      </c>
      <c r="F143" s="45">
        <v>850</v>
      </c>
      <c r="G143" s="46">
        <f>G144</f>
        <v>0</v>
      </c>
      <c r="H143" s="46">
        <f>H144</f>
        <v>0</v>
      </c>
    </row>
    <row r="144" spans="1:8" ht="18" customHeight="1">
      <c r="A144" s="43" t="s">
        <v>383</v>
      </c>
      <c r="B144" s="70">
        <v>13</v>
      </c>
      <c r="C144" s="44">
        <v>5</v>
      </c>
      <c r="D144" s="44">
        <v>3</v>
      </c>
      <c r="E144" s="45" t="s">
        <v>432</v>
      </c>
      <c r="F144" s="45">
        <v>853</v>
      </c>
      <c r="G144" s="46">
        <v>0</v>
      </c>
      <c r="H144" s="46">
        <v>0</v>
      </c>
    </row>
    <row r="145" spans="1:8" ht="18" customHeight="1">
      <c r="A145" s="43" t="s">
        <v>433</v>
      </c>
      <c r="B145" s="70">
        <v>13</v>
      </c>
      <c r="C145" s="44">
        <v>8</v>
      </c>
      <c r="D145" s="44"/>
      <c r="E145" s="45"/>
      <c r="F145" s="45"/>
      <c r="G145" s="46">
        <f>G146+G168</f>
        <v>2252885.7</v>
      </c>
      <c r="H145" s="46">
        <f>H146+H168</f>
        <v>1856901.54</v>
      </c>
    </row>
    <row r="146" spans="1:8" ht="18" customHeight="1">
      <c r="A146" s="43" t="s">
        <v>434</v>
      </c>
      <c r="B146" s="70">
        <v>13</v>
      </c>
      <c r="C146" s="44">
        <v>8</v>
      </c>
      <c r="D146" s="44">
        <v>1</v>
      </c>
      <c r="E146" s="45"/>
      <c r="F146" s="45"/>
      <c r="G146" s="46">
        <f>G147</f>
        <v>1193032.46</v>
      </c>
      <c r="H146" s="46">
        <f>H147</f>
        <v>922985.7000000001</v>
      </c>
    </row>
    <row r="147" spans="1:8" ht="61.5" customHeight="1">
      <c r="A147" s="43" t="s">
        <v>435</v>
      </c>
      <c r="B147" s="70">
        <v>13</v>
      </c>
      <c r="C147" s="44">
        <v>8</v>
      </c>
      <c r="D147" s="44">
        <v>1</v>
      </c>
      <c r="E147" s="45" t="s">
        <v>359</v>
      </c>
      <c r="F147" s="45"/>
      <c r="G147" s="46">
        <f>G148</f>
        <v>1193032.46</v>
      </c>
      <c r="H147" s="46">
        <f>H148</f>
        <v>922985.7000000001</v>
      </c>
    </row>
    <row r="148" spans="1:8" ht="61.5" customHeight="1">
      <c r="A148" s="43" t="s">
        <v>408</v>
      </c>
      <c r="B148" s="70">
        <v>13</v>
      </c>
      <c r="C148" s="44">
        <v>8</v>
      </c>
      <c r="D148" s="44">
        <v>1</v>
      </c>
      <c r="E148" s="45" t="s">
        <v>361</v>
      </c>
      <c r="F148" s="45"/>
      <c r="G148" s="46">
        <f>G149+G163</f>
        <v>1193032.46</v>
      </c>
      <c r="H148" s="46">
        <f>H149+H163</f>
        <v>922985.7000000001</v>
      </c>
    </row>
    <row r="149" spans="1:8" ht="33" customHeight="1">
      <c r="A149" s="43" t="s">
        <v>436</v>
      </c>
      <c r="B149" s="70">
        <v>13</v>
      </c>
      <c r="C149" s="44">
        <v>8</v>
      </c>
      <c r="D149" s="44">
        <v>1</v>
      </c>
      <c r="E149" s="45" t="s">
        <v>437</v>
      </c>
      <c r="F149" s="45"/>
      <c r="G149" s="46">
        <f>G150+G154+G158</f>
        <v>1193032.46</v>
      </c>
      <c r="H149" s="46">
        <f>H150+H154+H158</f>
        <v>922985.7000000001</v>
      </c>
    </row>
    <row r="150" spans="1:8" ht="75.75" customHeight="1">
      <c r="A150" s="43" t="s">
        <v>364</v>
      </c>
      <c r="B150" s="70">
        <v>13</v>
      </c>
      <c r="C150" s="44">
        <v>8</v>
      </c>
      <c r="D150" s="44">
        <v>1</v>
      </c>
      <c r="E150" s="45" t="s">
        <v>437</v>
      </c>
      <c r="F150" s="45">
        <v>100</v>
      </c>
      <c r="G150" s="46">
        <f>G151</f>
        <v>862587.8200000001</v>
      </c>
      <c r="H150" s="46">
        <f>H151</f>
        <v>636211.18</v>
      </c>
    </row>
    <row r="151" spans="1:8" ht="18" customHeight="1">
      <c r="A151" s="43" t="s">
        <v>438</v>
      </c>
      <c r="B151" s="70">
        <v>13</v>
      </c>
      <c r="C151" s="44">
        <v>8</v>
      </c>
      <c r="D151" s="44">
        <v>1</v>
      </c>
      <c r="E151" s="45" t="s">
        <v>437</v>
      </c>
      <c r="F151" s="45">
        <v>110</v>
      </c>
      <c r="G151" s="46">
        <f>G152+G153</f>
        <v>862587.8200000001</v>
      </c>
      <c r="H151" s="46">
        <f>H152+H153</f>
        <v>636211.18</v>
      </c>
    </row>
    <row r="152" spans="1:8" ht="18" customHeight="1">
      <c r="A152" s="43" t="s">
        <v>439</v>
      </c>
      <c r="B152" s="70">
        <v>13</v>
      </c>
      <c r="C152" s="44">
        <v>8</v>
      </c>
      <c r="D152" s="44">
        <v>1</v>
      </c>
      <c r="E152" s="45" t="s">
        <v>437</v>
      </c>
      <c r="F152" s="45">
        <v>111</v>
      </c>
      <c r="G152" s="46">
        <v>592717.41</v>
      </c>
      <c r="H152" s="46">
        <v>568223.13</v>
      </c>
    </row>
    <row r="153" spans="1:8" ht="61.5" customHeight="1">
      <c r="A153" s="43" t="s">
        <v>440</v>
      </c>
      <c r="B153" s="70">
        <v>13</v>
      </c>
      <c r="C153" s="44">
        <v>8</v>
      </c>
      <c r="D153" s="44">
        <v>1</v>
      </c>
      <c r="E153" s="45" t="s">
        <v>437</v>
      </c>
      <c r="F153" s="45">
        <v>119</v>
      </c>
      <c r="G153" s="46">
        <v>269870.41</v>
      </c>
      <c r="H153" s="46">
        <v>67988.05</v>
      </c>
    </row>
    <row r="154" spans="1:8" ht="33" customHeight="1">
      <c r="A154" s="43" t="s">
        <v>373</v>
      </c>
      <c r="B154" s="70">
        <v>13</v>
      </c>
      <c r="C154" s="44">
        <v>8</v>
      </c>
      <c r="D154" s="44">
        <v>1</v>
      </c>
      <c r="E154" s="45" t="s">
        <v>437</v>
      </c>
      <c r="F154" s="45">
        <v>200</v>
      </c>
      <c r="G154" s="46">
        <f>G155</f>
        <v>273381.99</v>
      </c>
      <c r="H154" s="46">
        <f>H155</f>
        <v>272381.99</v>
      </c>
    </row>
    <row r="155" spans="1:8" ht="47.25" customHeight="1">
      <c r="A155" s="43" t="s">
        <v>374</v>
      </c>
      <c r="B155" s="70">
        <v>13</v>
      </c>
      <c r="C155" s="44">
        <v>8</v>
      </c>
      <c r="D155" s="44">
        <v>1</v>
      </c>
      <c r="E155" s="45" t="s">
        <v>437</v>
      </c>
      <c r="F155" s="45">
        <v>240</v>
      </c>
      <c r="G155" s="46">
        <f>G156+G157</f>
        <v>273381.99</v>
      </c>
      <c r="H155" s="46">
        <f>H156+H157</f>
        <v>272381.99</v>
      </c>
    </row>
    <row r="156" spans="1:8" ht="33" customHeight="1">
      <c r="A156" s="43" t="s">
        <v>375</v>
      </c>
      <c r="B156" s="70">
        <v>13</v>
      </c>
      <c r="C156" s="44">
        <v>8</v>
      </c>
      <c r="D156" s="44">
        <v>1</v>
      </c>
      <c r="E156" s="45" t="s">
        <v>437</v>
      </c>
      <c r="F156" s="45">
        <v>242</v>
      </c>
      <c r="G156" s="46">
        <f>9600-9600</f>
        <v>0</v>
      </c>
      <c r="H156" s="46">
        <f>9600-9600</f>
        <v>0</v>
      </c>
    </row>
    <row r="157" spans="1:8" ht="18" customHeight="1">
      <c r="A157" s="43" t="s">
        <v>376</v>
      </c>
      <c r="B157" s="70">
        <v>13</v>
      </c>
      <c r="C157" s="44">
        <v>8</v>
      </c>
      <c r="D157" s="44">
        <v>1</v>
      </c>
      <c r="E157" s="45" t="s">
        <v>437</v>
      </c>
      <c r="F157" s="45">
        <v>244</v>
      </c>
      <c r="G157" s="46">
        <v>273381.99</v>
      </c>
      <c r="H157" s="46">
        <v>272381.99</v>
      </c>
    </row>
    <row r="158" spans="1:8" ht="18" customHeight="1">
      <c r="A158" s="43" t="s">
        <v>377</v>
      </c>
      <c r="B158" s="70">
        <v>13</v>
      </c>
      <c r="C158" s="44">
        <v>8</v>
      </c>
      <c r="D158" s="44">
        <v>1</v>
      </c>
      <c r="E158" s="45" t="s">
        <v>437</v>
      </c>
      <c r="F158" s="45">
        <v>800</v>
      </c>
      <c r="G158" s="46">
        <f>G159</f>
        <v>57062.65</v>
      </c>
      <c r="H158" s="46">
        <f>H159</f>
        <v>14392.53</v>
      </c>
    </row>
    <row r="159" spans="1:8" ht="18" customHeight="1">
      <c r="A159" s="43" t="s">
        <v>380</v>
      </c>
      <c r="B159" s="70">
        <v>13</v>
      </c>
      <c r="C159" s="44">
        <v>8</v>
      </c>
      <c r="D159" s="44">
        <v>1</v>
      </c>
      <c r="E159" s="45" t="s">
        <v>437</v>
      </c>
      <c r="F159" s="45">
        <v>850</v>
      </c>
      <c r="G159" s="46">
        <f>G160+G161+G162</f>
        <v>57062.65</v>
      </c>
      <c r="H159" s="46">
        <f>H160+H161+H162</f>
        <v>14392.53</v>
      </c>
    </row>
    <row r="160" spans="1:8" ht="33" customHeight="1">
      <c r="A160" s="43" t="s">
        <v>381</v>
      </c>
      <c r="B160" s="70">
        <v>13</v>
      </c>
      <c r="C160" s="44">
        <v>8</v>
      </c>
      <c r="D160" s="44">
        <v>1</v>
      </c>
      <c r="E160" s="45" t="s">
        <v>437</v>
      </c>
      <c r="F160" s="45">
        <v>851</v>
      </c>
      <c r="G160" s="46">
        <v>496</v>
      </c>
      <c r="H160" s="46">
        <v>0</v>
      </c>
    </row>
    <row r="161" spans="1:8" ht="18" customHeight="1">
      <c r="A161" s="43" t="s">
        <v>441</v>
      </c>
      <c r="B161" s="70">
        <v>13</v>
      </c>
      <c r="C161" s="44">
        <v>8</v>
      </c>
      <c r="D161" s="44">
        <v>1</v>
      </c>
      <c r="E161" s="45" t="s">
        <v>437</v>
      </c>
      <c r="F161" s="45">
        <v>852</v>
      </c>
      <c r="G161" s="46">
        <v>18443.14</v>
      </c>
      <c r="H161" s="46">
        <v>6017.5</v>
      </c>
    </row>
    <row r="162" spans="1:8" ht="18" customHeight="1">
      <c r="A162" s="43" t="s">
        <v>383</v>
      </c>
      <c r="B162" s="70">
        <v>13</v>
      </c>
      <c r="C162" s="44">
        <v>8</v>
      </c>
      <c r="D162" s="44">
        <v>1</v>
      </c>
      <c r="E162" s="45" t="s">
        <v>437</v>
      </c>
      <c r="F162" s="45">
        <v>853</v>
      </c>
      <c r="G162" s="46">
        <v>38123.51</v>
      </c>
      <c r="H162" s="46">
        <v>8375.03</v>
      </c>
    </row>
    <row r="163" spans="1:8" ht="33" customHeight="1" hidden="1">
      <c r="A163" s="43" t="s">
        <v>442</v>
      </c>
      <c r="B163" s="70">
        <v>13</v>
      </c>
      <c r="C163" s="44">
        <v>8</v>
      </c>
      <c r="D163" s="44">
        <v>1</v>
      </c>
      <c r="E163" s="45" t="s">
        <v>443</v>
      </c>
      <c r="F163" s="45"/>
      <c r="G163" s="46">
        <f>G164</f>
        <v>0</v>
      </c>
      <c r="H163" s="46">
        <f>H164</f>
        <v>0</v>
      </c>
    </row>
    <row r="164" spans="1:8" ht="75.75" customHeight="1" hidden="1">
      <c r="A164" s="43" t="s">
        <v>364</v>
      </c>
      <c r="B164" s="70">
        <v>13</v>
      </c>
      <c r="C164" s="44">
        <v>8</v>
      </c>
      <c r="D164" s="44">
        <v>1</v>
      </c>
      <c r="E164" s="45" t="s">
        <v>443</v>
      </c>
      <c r="F164" s="45">
        <v>100</v>
      </c>
      <c r="G164" s="46">
        <f>G165</f>
        <v>0</v>
      </c>
      <c r="H164" s="46">
        <f>H165</f>
        <v>0</v>
      </c>
    </row>
    <row r="165" spans="1:8" ht="18" customHeight="1" hidden="1">
      <c r="A165" s="43" t="s">
        <v>438</v>
      </c>
      <c r="B165" s="70">
        <v>13</v>
      </c>
      <c r="C165" s="44">
        <v>8</v>
      </c>
      <c r="D165" s="44">
        <v>1</v>
      </c>
      <c r="E165" s="45" t="s">
        <v>443</v>
      </c>
      <c r="F165" s="45">
        <v>110</v>
      </c>
      <c r="G165" s="46">
        <f>G166+G167</f>
        <v>0</v>
      </c>
      <c r="H165" s="46">
        <f>H166+H167</f>
        <v>0</v>
      </c>
    </row>
    <row r="166" spans="1:8" ht="18" customHeight="1" hidden="1">
      <c r="A166" s="43" t="s">
        <v>439</v>
      </c>
      <c r="B166" s="70">
        <v>13</v>
      </c>
      <c r="C166" s="44">
        <v>8</v>
      </c>
      <c r="D166" s="44">
        <v>1</v>
      </c>
      <c r="E166" s="45" t="s">
        <v>443</v>
      </c>
      <c r="F166" s="45">
        <v>111</v>
      </c>
      <c r="G166" s="46"/>
      <c r="H166" s="46"/>
    </row>
    <row r="167" spans="1:8" ht="61.5" customHeight="1" hidden="1">
      <c r="A167" s="43" t="s">
        <v>440</v>
      </c>
      <c r="B167" s="70">
        <v>13</v>
      </c>
      <c r="C167" s="44">
        <v>8</v>
      </c>
      <c r="D167" s="44">
        <v>1</v>
      </c>
      <c r="E167" s="45" t="s">
        <v>443</v>
      </c>
      <c r="F167" s="45">
        <v>119</v>
      </c>
      <c r="G167" s="46"/>
      <c r="H167" s="46"/>
    </row>
    <row r="168" spans="1:8" ht="33" customHeight="1">
      <c r="A168" s="43" t="s">
        <v>444</v>
      </c>
      <c r="B168" s="70">
        <v>13</v>
      </c>
      <c r="C168" s="44">
        <v>8</v>
      </c>
      <c r="D168" s="44">
        <v>4</v>
      </c>
      <c r="E168" s="45"/>
      <c r="F168" s="45"/>
      <c r="G168" s="46">
        <f aca="true" t="shared" si="12" ref="G168:H170">G169</f>
        <v>1059853.24</v>
      </c>
      <c r="H168" s="46">
        <f t="shared" si="12"/>
        <v>933915.84</v>
      </c>
    </row>
    <row r="169" spans="1:8" ht="61.5" customHeight="1">
      <c r="A169" s="43" t="s">
        <v>358</v>
      </c>
      <c r="B169" s="70">
        <v>13</v>
      </c>
      <c r="C169" s="44">
        <v>8</v>
      </c>
      <c r="D169" s="44">
        <v>4</v>
      </c>
      <c r="E169" s="45" t="s">
        <v>359</v>
      </c>
      <c r="F169" s="45"/>
      <c r="G169" s="46">
        <f t="shared" si="12"/>
        <v>1059853.24</v>
      </c>
      <c r="H169" s="46">
        <f t="shared" si="12"/>
        <v>933915.84</v>
      </c>
    </row>
    <row r="170" spans="1:8" ht="61.5" customHeight="1">
      <c r="A170" s="43" t="s">
        <v>360</v>
      </c>
      <c r="B170" s="70"/>
      <c r="C170" s="44">
        <v>8</v>
      </c>
      <c r="D170" s="44">
        <v>4</v>
      </c>
      <c r="E170" s="45" t="s">
        <v>361</v>
      </c>
      <c r="F170" s="45"/>
      <c r="G170" s="46">
        <f t="shared" si="12"/>
        <v>1059853.24</v>
      </c>
      <c r="H170" s="46">
        <f t="shared" si="12"/>
        <v>933915.84</v>
      </c>
    </row>
    <row r="171" spans="1:8" ht="103.5" customHeight="1">
      <c r="A171" s="43" t="s">
        <v>445</v>
      </c>
      <c r="B171" s="70">
        <v>13</v>
      </c>
      <c r="C171" s="44">
        <v>8</v>
      </c>
      <c r="D171" s="44">
        <v>4</v>
      </c>
      <c r="E171" s="45" t="s">
        <v>446</v>
      </c>
      <c r="F171" s="45"/>
      <c r="G171" s="46">
        <f>G172+G176</f>
        <v>1059853.24</v>
      </c>
      <c r="H171" s="46">
        <f>H172+H176</f>
        <v>933915.84</v>
      </c>
    </row>
    <row r="172" spans="1:8" ht="75.75" customHeight="1">
      <c r="A172" s="43" t="s">
        <v>364</v>
      </c>
      <c r="B172" s="70">
        <v>13</v>
      </c>
      <c r="C172" s="44">
        <v>8</v>
      </c>
      <c r="D172" s="44">
        <v>4</v>
      </c>
      <c r="E172" s="45" t="s">
        <v>446</v>
      </c>
      <c r="F172" s="45">
        <v>100</v>
      </c>
      <c r="G172" s="46">
        <f>G173</f>
        <v>967553.24</v>
      </c>
      <c r="H172" s="46">
        <f>H173</f>
        <v>848715.84</v>
      </c>
    </row>
    <row r="173" spans="1:8" ht="33" customHeight="1">
      <c r="A173" s="43" t="s">
        <v>371</v>
      </c>
      <c r="B173" s="70">
        <v>13</v>
      </c>
      <c r="C173" s="44">
        <v>8</v>
      </c>
      <c r="D173" s="44">
        <v>4</v>
      </c>
      <c r="E173" s="45" t="s">
        <v>446</v>
      </c>
      <c r="F173" s="45">
        <v>120</v>
      </c>
      <c r="G173" s="46">
        <f>G174+G175</f>
        <v>967553.24</v>
      </c>
      <c r="H173" s="46">
        <f>H174+H175</f>
        <v>848715.84</v>
      </c>
    </row>
    <row r="174" spans="1:8" ht="33" customHeight="1">
      <c r="A174" s="43" t="s">
        <v>372</v>
      </c>
      <c r="B174" s="70">
        <v>13</v>
      </c>
      <c r="C174" s="44">
        <v>8</v>
      </c>
      <c r="D174" s="44">
        <v>4</v>
      </c>
      <c r="E174" s="45" t="s">
        <v>446</v>
      </c>
      <c r="F174" s="45">
        <v>121</v>
      </c>
      <c r="G174" s="46">
        <v>691492.66</v>
      </c>
      <c r="H174" s="46">
        <v>667689.2</v>
      </c>
    </row>
    <row r="175" spans="1:8" ht="61.5" customHeight="1">
      <c r="A175" s="43" t="s">
        <v>367</v>
      </c>
      <c r="B175" s="70">
        <v>13</v>
      </c>
      <c r="C175" s="44">
        <v>8</v>
      </c>
      <c r="D175" s="44">
        <v>4</v>
      </c>
      <c r="E175" s="45" t="s">
        <v>446</v>
      </c>
      <c r="F175" s="45">
        <v>129</v>
      </c>
      <c r="G175" s="46">
        <v>276060.58</v>
      </c>
      <c r="H175" s="46">
        <v>181026.64</v>
      </c>
    </row>
    <row r="176" spans="1:8" ht="33" customHeight="1">
      <c r="A176" s="43" t="s">
        <v>373</v>
      </c>
      <c r="B176" s="70">
        <v>13</v>
      </c>
      <c r="C176" s="44">
        <v>8</v>
      </c>
      <c r="D176" s="44">
        <v>4</v>
      </c>
      <c r="E176" s="45" t="s">
        <v>446</v>
      </c>
      <c r="F176" s="45">
        <v>200</v>
      </c>
      <c r="G176" s="46">
        <f>G177</f>
        <v>92300</v>
      </c>
      <c r="H176" s="46">
        <f>H177</f>
        <v>85200</v>
      </c>
    </row>
    <row r="177" spans="1:8" ht="47.25" customHeight="1">
      <c r="A177" s="43" t="s">
        <v>374</v>
      </c>
      <c r="B177" s="70">
        <v>13</v>
      </c>
      <c r="C177" s="44">
        <v>8</v>
      </c>
      <c r="D177" s="44">
        <v>4</v>
      </c>
      <c r="E177" s="45" t="s">
        <v>446</v>
      </c>
      <c r="F177" s="45">
        <v>240</v>
      </c>
      <c r="G177" s="46">
        <f>G178</f>
        <v>92300</v>
      </c>
      <c r="H177" s="46">
        <f>H178</f>
        <v>85200</v>
      </c>
    </row>
    <row r="178" spans="1:8" ht="18" customHeight="1">
      <c r="A178" s="43" t="s">
        <v>376</v>
      </c>
      <c r="B178" s="70">
        <v>13</v>
      </c>
      <c r="C178" s="44">
        <v>8</v>
      </c>
      <c r="D178" s="44">
        <v>4</v>
      </c>
      <c r="E178" s="45" t="s">
        <v>446</v>
      </c>
      <c r="F178" s="45">
        <v>244</v>
      </c>
      <c r="G178" s="46">
        <f>84800+7500</f>
        <v>92300</v>
      </c>
      <c r="H178" s="46">
        <v>85200</v>
      </c>
    </row>
    <row r="179" spans="1:8" ht="18" customHeight="1">
      <c r="A179" s="43" t="s">
        <v>114</v>
      </c>
      <c r="B179" s="70">
        <v>13</v>
      </c>
      <c r="C179" s="44">
        <v>10</v>
      </c>
      <c r="D179" s="44"/>
      <c r="E179" s="45"/>
      <c r="F179" s="45"/>
      <c r="G179" s="46">
        <f>G180+G188</f>
        <v>242682.24</v>
      </c>
      <c r="H179" s="46">
        <f>H180+H188</f>
        <v>198227.44</v>
      </c>
    </row>
    <row r="180" spans="1:8" ht="18" customHeight="1">
      <c r="A180" s="43" t="s">
        <v>447</v>
      </c>
      <c r="B180" s="70">
        <v>13</v>
      </c>
      <c r="C180" s="44">
        <v>10</v>
      </c>
      <c r="D180" s="44">
        <v>1</v>
      </c>
      <c r="E180" s="45"/>
      <c r="F180" s="45"/>
      <c r="G180" s="46">
        <f>G181</f>
        <v>222682.24</v>
      </c>
      <c r="H180" s="46">
        <f>H181</f>
        <v>188543.44</v>
      </c>
    </row>
    <row r="181" spans="1:8" ht="47.25" customHeight="1">
      <c r="A181" s="43" t="s">
        <v>448</v>
      </c>
      <c r="B181" s="70">
        <v>13</v>
      </c>
      <c r="C181" s="44">
        <v>10</v>
      </c>
      <c r="D181" s="44">
        <v>1</v>
      </c>
      <c r="E181" s="45" t="s">
        <v>449</v>
      </c>
      <c r="F181" s="45"/>
      <c r="G181" s="46">
        <f>G183</f>
        <v>222682.24</v>
      </c>
      <c r="H181" s="46">
        <f>H183</f>
        <v>188543.44</v>
      </c>
    </row>
    <row r="182" spans="1:8" ht="33" customHeight="1">
      <c r="A182" s="54" t="s">
        <v>450</v>
      </c>
      <c r="B182" s="70">
        <v>13</v>
      </c>
      <c r="C182" s="44">
        <v>10</v>
      </c>
      <c r="D182" s="44">
        <v>1</v>
      </c>
      <c r="E182" s="45" t="s">
        <v>451</v>
      </c>
      <c r="F182" s="45"/>
      <c r="G182" s="46">
        <f aca="true" t="shared" si="13" ref="G182:H186">G183</f>
        <v>222682.24</v>
      </c>
      <c r="H182" s="46">
        <f t="shared" si="13"/>
        <v>188543.44</v>
      </c>
    </row>
    <row r="183" spans="1:8" ht="33" customHeight="1">
      <c r="A183" s="43" t="s">
        <v>452</v>
      </c>
      <c r="B183" s="70">
        <v>13</v>
      </c>
      <c r="C183" s="44">
        <v>10</v>
      </c>
      <c r="D183" s="44">
        <v>1</v>
      </c>
      <c r="E183" s="45" t="s">
        <v>453</v>
      </c>
      <c r="F183" s="45"/>
      <c r="G183" s="46">
        <f t="shared" si="13"/>
        <v>222682.24</v>
      </c>
      <c r="H183" s="46">
        <f t="shared" si="13"/>
        <v>188543.44</v>
      </c>
    </row>
    <row r="184" spans="1:8" ht="47.25" customHeight="1">
      <c r="A184" s="43" t="s">
        <v>454</v>
      </c>
      <c r="B184" s="70">
        <v>13</v>
      </c>
      <c r="C184" s="44">
        <v>10</v>
      </c>
      <c r="D184" s="44">
        <v>1</v>
      </c>
      <c r="E184" s="45" t="s">
        <v>455</v>
      </c>
      <c r="F184" s="45"/>
      <c r="G184" s="46">
        <f t="shared" si="13"/>
        <v>222682.24</v>
      </c>
      <c r="H184" s="46">
        <f t="shared" si="13"/>
        <v>188543.44</v>
      </c>
    </row>
    <row r="185" spans="1:8" ht="33" customHeight="1">
      <c r="A185" s="43" t="s">
        <v>456</v>
      </c>
      <c r="B185" s="70">
        <v>13</v>
      </c>
      <c r="C185" s="44">
        <v>10</v>
      </c>
      <c r="D185" s="44">
        <v>1</v>
      </c>
      <c r="E185" s="45" t="s">
        <v>455</v>
      </c>
      <c r="F185" s="45">
        <v>300</v>
      </c>
      <c r="G185" s="46">
        <f t="shared" si="13"/>
        <v>222682.24</v>
      </c>
      <c r="H185" s="46">
        <f t="shared" si="13"/>
        <v>188543.44</v>
      </c>
    </row>
    <row r="186" spans="1:8" ht="33" customHeight="1">
      <c r="A186" s="43" t="s">
        <v>457</v>
      </c>
      <c r="B186" s="70">
        <v>13</v>
      </c>
      <c r="C186" s="44">
        <v>10</v>
      </c>
      <c r="D186" s="44">
        <v>1</v>
      </c>
      <c r="E186" s="45" t="s">
        <v>455</v>
      </c>
      <c r="F186" s="45">
        <v>310</v>
      </c>
      <c r="G186" s="46">
        <f t="shared" si="13"/>
        <v>222682.24</v>
      </c>
      <c r="H186" s="46">
        <f t="shared" si="13"/>
        <v>188543.44</v>
      </c>
    </row>
    <row r="187" spans="1:8" ht="18" customHeight="1">
      <c r="A187" s="43" t="s">
        <v>458</v>
      </c>
      <c r="B187" s="70">
        <v>13</v>
      </c>
      <c r="C187" s="44">
        <v>10</v>
      </c>
      <c r="D187" s="44">
        <v>1</v>
      </c>
      <c r="E187" s="45" t="s">
        <v>455</v>
      </c>
      <c r="F187" s="45">
        <v>312</v>
      </c>
      <c r="G187" s="46">
        <v>222682.24</v>
      </c>
      <c r="H187" s="46">
        <v>188543.44</v>
      </c>
    </row>
    <row r="188" spans="1:8" ht="18" customHeight="1">
      <c r="A188" s="43" t="s">
        <v>459</v>
      </c>
      <c r="B188" s="70">
        <v>13</v>
      </c>
      <c r="C188" s="44">
        <v>10</v>
      </c>
      <c r="D188" s="44">
        <v>3</v>
      </c>
      <c r="E188" s="45"/>
      <c r="F188" s="45"/>
      <c r="G188" s="55">
        <f aca="true" t="shared" si="14" ref="G188:H193">G189</f>
        <v>20000</v>
      </c>
      <c r="H188" s="55">
        <f t="shared" si="14"/>
        <v>9684</v>
      </c>
    </row>
    <row r="189" spans="1:8" ht="61.5" customHeight="1">
      <c r="A189" s="43" t="s">
        <v>435</v>
      </c>
      <c r="B189" s="70">
        <v>13</v>
      </c>
      <c r="C189" s="44">
        <v>10</v>
      </c>
      <c r="D189" s="44">
        <v>3</v>
      </c>
      <c r="E189" s="45" t="s">
        <v>359</v>
      </c>
      <c r="F189" s="45"/>
      <c r="G189" s="46">
        <f t="shared" si="14"/>
        <v>20000</v>
      </c>
      <c r="H189" s="46">
        <f t="shared" si="14"/>
        <v>9684</v>
      </c>
    </row>
    <row r="190" spans="1:8" ht="61.5" customHeight="1">
      <c r="A190" s="43" t="s">
        <v>408</v>
      </c>
      <c r="B190" s="70">
        <v>13</v>
      </c>
      <c r="C190" s="44">
        <v>10</v>
      </c>
      <c r="D190" s="44">
        <v>3</v>
      </c>
      <c r="E190" s="45" t="s">
        <v>361</v>
      </c>
      <c r="F190" s="45"/>
      <c r="G190" s="46">
        <f t="shared" si="14"/>
        <v>20000</v>
      </c>
      <c r="H190" s="46">
        <f t="shared" si="14"/>
        <v>9684</v>
      </c>
    </row>
    <row r="191" spans="1:8" ht="89.25" customHeight="1">
      <c r="A191" s="43" t="s">
        <v>460</v>
      </c>
      <c r="B191" s="70">
        <v>13</v>
      </c>
      <c r="C191" s="44">
        <v>10</v>
      </c>
      <c r="D191" s="44">
        <v>3</v>
      </c>
      <c r="E191" s="45" t="s">
        <v>461</v>
      </c>
      <c r="F191" s="45"/>
      <c r="G191" s="46">
        <f t="shared" si="14"/>
        <v>20000</v>
      </c>
      <c r="H191" s="46">
        <f t="shared" si="14"/>
        <v>9684</v>
      </c>
    </row>
    <row r="192" spans="1:8" ht="75.75" customHeight="1">
      <c r="A192" s="43" t="s">
        <v>364</v>
      </c>
      <c r="B192" s="70">
        <v>13</v>
      </c>
      <c r="C192" s="44">
        <v>10</v>
      </c>
      <c r="D192" s="44">
        <v>3</v>
      </c>
      <c r="E192" s="45" t="s">
        <v>461</v>
      </c>
      <c r="F192" s="45">
        <v>100</v>
      </c>
      <c r="G192" s="46">
        <f t="shared" si="14"/>
        <v>20000</v>
      </c>
      <c r="H192" s="46">
        <f t="shared" si="14"/>
        <v>9684</v>
      </c>
    </row>
    <row r="193" spans="1:8" ht="18" customHeight="1">
      <c r="A193" s="43" t="s">
        <v>438</v>
      </c>
      <c r="B193" s="70">
        <v>13</v>
      </c>
      <c r="C193" s="44">
        <v>10</v>
      </c>
      <c r="D193" s="44">
        <v>3</v>
      </c>
      <c r="E193" s="45" t="s">
        <v>461</v>
      </c>
      <c r="F193" s="45">
        <v>110</v>
      </c>
      <c r="G193" s="46">
        <f t="shared" si="14"/>
        <v>20000</v>
      </c>
      <c r="H193" s="46">
        <f t="shared" si="14"/>
        <v>9684</v>
      </c>
    </row>
    <row r="194" spans="1:8" ht="33" customHeight="1">
      <c r="A194" s="43" t="s">
        <v>462</v>
      </c>
      <c r="B194" s="70">
        <v>13</v>
      </c>
      <c r="C194" s="44">
        <v>10</v>
      </c>
      <c r="D194" s="44">
        <v>3</v>
      </c>
      <c r="E194" s="45" t="s">
        <v>461</v>
      </c>
      <c r="F194" s="45">
        <v>112</v>
      </c>
      <c r="G194" s="46">
        <v>20000</v>
      </c>
      <c r="H194" s="46">
        <v>9684</v>
      </c>
    </row>
    <row r="195" spans="1:8" ht="33" customHeight="1">
      <c r="A195" s="56" t="s">
        <v>463</v>
      </c>
      <c r="B195" s="70">
        <v>13</v>
      </c>
      <c r="C195" s="57" t="s">
        <v>464</v>
      </c>
      <c r="D195" s="57"/>
      <c r="E195" s="58"/>
      <c r="F195" s="58"/>
      <c r="G195" s="55">
        <f aca="true" t="shared" si="15" ref="G195:H199">G196</f>
        <v>792.66</v>
      </c>
      <c r="H195" s="55">
        <f t="shared" si="15"/>
        <v>792.66</v>
      </c>
    </row>
    <row r="196" spans="1:8" ht="33" customHeight="1">
      <c r="A196" s="56" t="s">
        <v>465</v>
      </c>
      <c r="B196" s="70">
        <v>13</v>
      </c>
      <c r="C196" s="57" t="s">
        <v>464</v>
      </c>
      <c r="D196" s="57" t="s">
        <v>466</v>
      </c>
      <c r="E196" s="58"/>
      <c r="F196" s="58"/>
      <c r="G196" s="55">
        <f t="shared" si="15"/>
        <v>792.66</v>
      </c>
      <c r="H196" s="55">
        <f t="shared" si="15"/>
        <v>792.66</v>
      </c>
    </row>
    <row r="197" spans="1:8" ht="61.5" customHeight="1">
      <c r="A197" s="43" t="s">
        <v>358</v>
      </c>
      <c r="B197" s="70">
        <v>13</v>
      </c>
      <c r="C197" s="57" t="s">
        <v>464</v>
      </c>
      <c r="D197" s="57" t="s">
        <v>466</v>
      </c>
      <c r="E197" s="59" t="s">
        <v>359</v>
      </c>
      <c r="F197" s="58"/>
      <c r="G197" s="55">
        <f t="shared" si="15"/>
        <v>792.66</v>
      </c>
      <c r="H197" s="55">
        <f t="shared" si="15"/>
        <v>792.66</v>
      </c>
    </row>
    <row r="198" spans="1:8" ht="61.5" customHeight="1">
      <c r="A198" s="43" t="s">
        <v>360</v>
      </c>
      <c r="B198" s="70">
        <v>13</v>
      </c>
      <c r="C198" s="57" t="s">
        <v>464</v>
      </c>
      <c r="D198" s="57" t="s">
        <v>466</v>
      </c>
      <c r="E198" s="60" t="s">
        <v>361</v>
      </c>
      <c r="F198" s="58"/>
      <c r="G198" s="55">
        <f t="shared" si="15"/>
        <v>792.66</v>
      </c>
      <c r="H198" s="55">
        <f t="shared" si="15"/>
        <v>792.66</v>
      </c>
    </row>
    <row r="199" spans="1:8" ht="18" customHeight="1">
      <c r="A199" s="56" t="s">
        <v>467</v>
      </c>
      <c r="B199" s="70">
        <v>13</v>
      </c>
      <c r="C199" s="57" t="s">
        <v>464</v>
      </c>
      <c r="D199" s="57" t="s">
        <v>466</v>
      </c>
      <c r="E199" s="60" t="s">
        <v>468</v>
      </c>
      <c r="F199" s="58"/>
      <c r="G199" s="55">
        <f t="shared" si="15"/>
        <v>792.66</v>
      </c>
      <c r="H199" s="55">
        <f t="shared" si="15"/>
        <v>792.66</v>
      </c>
    </row>
    <row r="200" spans="1:8" ht="18" customHeight="1">
      <c r="A200" s="56" t="s">
        <v>469</v>
      </c>
      <c r="B200" s="70">
        <v>13</v>
      </c>
      <c r="C200" s="57" t="s">
        <v>464</v>
      </c>
      <c r="D200" s="57" t="s">
        <v>466</v>
      </c>
      <c r="E200" s="60" t="s">
        <v>468</v>
      </c>
      <c r="F200" s="57" t="s">
        <v>470</v>
      </c>
      <c r="G200" s="55">
        <v>792.66</v>
      </c>
      <c r="H200" s="55">
        <v>792.66</v>
      </c>
    </row>
    <row r="201" spans="1:8" ht="18" customHeight="1">
      <c r="A201" s="61" t="s">
        <v>471</v>
      </c>
      <c r="B201" s="70">
        <v>13</v>
      </c>
      <c r="C201" s="61"/>
      <c r="D201" s="61"/>
      <c r="E201" s="61"/>
      <c r="F201" s="61"/>
      <c r="G201" s="62">
        <f>G22+G23+G30+G31+G34+G35+G38+G40+G41+G42+G48+G53+G59+G60+G63+G71+G72+G80+G85+G91+G99+G106+G110+G119+G126+G129+G133+G137+G141+G144+G152+G153+G156+G157+G160+G161+G162+G166+G167+G174+G175+G178+G187+G194+G200</f>
        <v>8565229.97</v>
      </c>
      <c r="H201" s="62">
        <f>H22+H23+H30+H31+H34+H35+H38+H40+H41+H42+H48+H53+H59+H60+H63+H71+H72+H80+H85+H91+H99+H106+H110+H119+H126+H129+H133+H137+H141+H144+H152+H153+H156+H157+H160+H161+H162+H166+H167+H174+H175+H178+H187+H194+H200</f>
        <v>7266985.56</v>
      </c>
    </row>
    <row r="202" spans="1:8" ht="15.75">
      <c r="A202" s="63"/>
      <c r="B202" s="72"/>
      <c r="C202" s="63"/>
      <c r="D202" s="63"/>
      <c r="E202" s="63"/>
      <c r="F202" s="63"/>
      <c r="G202" s="63"/>
      <c r="H202" s="41"/>
    </row>
    <row r="203" spans="1:8" ht="15.75">
      <c r="A203" s="63" t="s">
        <v>214</v>
      </c>
      <c r="B203" s="72"/>
      <c r="C203" s="63"/>
      <c r="D203" s="63"/>
      <c r="E203" s="63"/>
      <c r="F203" s="63" t="s">
        <v>472</v>
      </c>
      <c r="G203" s="63"/>
      <c r="H203" s="41"/>
    </row>
  </sheetData>
  <sheetProtection selectLockedCells="1" selectUnlockedCells="1"/>
  <mergeCells count="16">
    <mergeCell ref="C11:C13"/>
    <mergeCell ref="D11:D13"/>
    <mergeCell ref="E11:E13"/>
    <mergeCell ref="F11:F13"/>
    <mergeCell ref="G12:G13"/>
    <mergeCell ref="H12:H13"/>
    <mergeCell ref="E1:H1"/>
    <mergeCell ref="E2:H2"/>
    <mergeCell ref="E3:H3"/>
    <mergeCell ref="A6:H6"/>
    <mergeCell ref="A7:H7"/>
    <mergeCell ref="A10:A13"/>
    <mergeCell ref="B10:F10"/>
    <mergeCell ref="G10:G11"/>
    <mergeCell ref="H10:H11"/>
    <mergeCell ref="B11:B13"/>
  </mergeCells>
  <printOptions/>
  <pageMargins left="0.9840277777777777" right="0.39375" top="0.8861111111111111" bottom="0.8861111111111111" header="0.5118055555555555" footer="0.5118055555555555"/>
  <pageSetup fitToHeight="0" fitToWidth="1"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56"/>
  <sheetViews>
    <sheetView tabSelected="1" view="pageBreakPreview" zoomScale="90" zoomScaleNormal="78" zoomScaleSheetLayoutView="90" zoomScalePageLayoutView="0" workbookViewId="0" topLeftCell="A28">
      <selection activeCell="K20" sqref="K20"/>
    </sheetView>
  </sheetViews>
  <sheetFormatPr defaultColWidth="11.57421875" defaultRowHeight="12.75"/>
  <cols>
    <col min="1" max="1" width="56.8515625" style="33" customWidth="1"/>
    <col min="2" max="2" width="16.57421875" style="33" customWidth="1"/>
    <col min="3" max="3" width="9.8515625" style="33" customWidth="1"/>
    <col min="4" max="4" width="10.421875" style="33" customWidth="1"/>
    <col min="5" max="5" width="9.8515625" style="33" customWidth="1"/>
    <col min="6" max="6" width="9.00390625" style="33" customWidth="1"/>
    <col min="7" max="7" width="19.28125" style="33" customWidth="1"/>
    <col min="8" max="8" width="16.57421875" style="33" customWidth="1"/>
    <col min="9" max="177" width="8.8515625" style="33" customWidth="1"/>
  </cols>
  <sheetData>
    <row r="1" spans="2:8" ht="12.75" customHeight="1">
      <c r="B1" s="34"/>
      <c r="C1" s="34"/>
      <c r="D1" s="34"/>
      <c r="E1" s="117" t="s">
        <v>478</v>
      </c>
      <c r="F1" s="117"/>
      <c r="G1" s="117"/>
      <c r="H1" s="117"/>
    </row>
    <row r="2" spans="2:8" ht="12.75" customHeight="1">
      <c r="B2" s="34"/>
      <c r="C2" s="34"/>
      <c r="D2" s="34"/>
      <c r="E2" s="117" t="s">
        <v>217</v>
      </c>
      <c r="F2" s="117"/>
      <c r="G2" s="117"/>
      <c r="H2" s="117"/>
    </row>
    <row r="3" spans="2:8" ht="12.75" customHeight="1">
      <c r="B3" s="34"/>
      <c r="C3" s="34"/>
      <c r="D3" s="34"/>
      <c r="E3" s="117" t="s">
        <v>218</v>
      </c>
      <c r="F3" s="117"/>
      <c r="G3" s="117"/>
      <c r="H3" s="117"/>
    </row>
    <row r="4" spans="2:8" ht="12.75" customHeight="1">
      <c r="B4" s="34"/>
      <c r="C4" s="34"/>
      <c r="D4" s="34"/>
      <c r="E4" s="18" t="s">
        <v>165</v>
      </c>
      <c r="F4" s="18"/>
      <c r="G4" s="18"/>
      <c r="H4" s="18"/>
    </row>
    <row r="5" ht="12.75" customHeight="1">
      <c r="D5" s="36"/>
    </row>
    <row r="6" spans="1:8" ht="12.75" customHeight="1">
      <c r="A6" s="110" t="s">
        <v>479</v>
      </c>
      <c r="B6" s="110"/>
      <c r="C6" s="110"/>
      <c r="D6" s="110"/>
      <c r="E6" s="110"/>
      <c r="F6" s="110"/>
      <c r="G6" s="110"/>
      <c r="H6" s="110"/>
    </row>
    <row r="7" spans="1:8" ht="12.75" customHeight="1">
      <c r="A7" s="110" t="s">
        <v>480</v>
      </c>
      <c r="B7" s="110"/>
      <c r="C7" s="110"/>
      <c r="D7" s="110"/>
      <c r="E7" s="110"/>
      <c r="F7" s="110"/>
      <c r="G7" s="110"/>
      <c r="H7" s="110"/>
    </row>
    <row r="8" spans="1:8" ht="12.75" customHeight="1">
      <c r="A8" s="110" t="s">
        <v>481</v>
      </c>
      <c r="B8" s="110"/>
      <c r="C8" s="110"/>
      <c r="D8" s="110"/>
      <c r="E8" s="110"/>
      <c r="F8" s="110"/>
      <c r="G8" s="110"/>
      <c r="H8" s="110"/>
    </row>
    <row r="9" spans="1:8" ht="12.75" customHeight="1">
      <c r="A9" s="40"/>
      <c r="B9" s="40"/>
      <c r="C9" s="40"/>
      <c r="D9" s="40"/>
      <c r="E9" s="40"/>
      <c r="F9" s="40"/>
      <c r="G9" s="40"/>
      <c r="H9" s="41" t="s">
        <v>168</v>
      </c>
    </row>
    <row r="10" spans="1:8" ht="15.75" customHeight="1">
      <c r="A10" s="121" t="s">
        <v>346</v>
      </c>
      <c r="B10" s="121" t="s">
        <v>482</v>
      </c>
      <c r="C10" s="121" t="s">
        <v>483</v>
      </c>
      <c r="D10" s="121" t="s">
        <v>484</v>
      </c>
      <c r="E10" s="121" t="s">
        <v>352</v>
      </c>
      <c r="F10" s="121" t="s">
        <v>485</v>
      </c>
      <c r="G10" s="122" t="s">
        <v>348</v>
      </c>
      <c r="H10" s="114" t="s">
        <v>11</v>
      </c>
    </row>
    <row r="11" spans="1:8" ht="14.25" customHeight="1">
      <c r="A11" s="121"/>
      <c r="B11" s="121"/>
      <c r="C11" s="121"/>
      <c r="D11" s="121"/>
      <c r="E11" s="121"/>
      <c r="F11" s="121"/>
      <c r="G11" s="122"/>
      <c r="H11" s="114" t="s">
        <v>353</v>
      </c>
    </row>
    <row r="12" spans="1:8" ht="14.25" customHeight="1">
      <c r="A12" s="121"/>
      <c r="B12" s="121"/>
      <c r="C12" s="121"/>
      <c r="D12" s="121"/>
      <c r="E12" s="121"/>
      <c r="F12" s="121"/>
      <c r="G12" s="73" t="s">
        <v>345</v>
      </c>
      <c r="H12" s="42" t="s">
        <v>355</v>
      </c>
    </row>
    <row r="13" spans="1:8" ht="63">
      <c r="A13" s="43" t="s">
        <v>390</v>
      </c>
      <c r="B13" s="74" t="s">
        <v>391</v>
      </c>
      <c r="C13" s="74"/>
      <c r="D13" s="74"/>
      <c r="E13" s="74"/>
      <c r="F13" s="75"/>
      <c r="G13" s="76">
        <f aca="true" t="shared" si="0" ref="G13:H17">G14</f>
        <v>1000</v>
      </c>
      <c r="H13" s="76">
        <f t="shared" si="0"/>
        <v>0</v>
      </c>
    </row>
    <row r="14" spans="1:8" ht="63">
      <c r="A14" s="43" t="s">
        <v>390</v>
      </c>
      <c r="B14" s="74" t="s">
        <v>391</v>
      </c>
      <c r="C14" s="77">
        <v>1</v>
      </c>
      <c r="D14" s="74">
        <v>13</v>
      </c>
      <c r="E14" s="74"/>
      <c r="F14" s="75"/>
      <c r="G14" s="76">
        <f t="shared" si="0"/>
        <v>1000</v>
      </c>
      <c r="H14" s="76">
        <f t="shared" si="0"/>
        <v>0</v>
      </c>
    </row>
    <row r="15" spans="1:8" ht="33" customHeight="1">
      <c r="A15" s="43" t="s">
        <v>373</v>
      </c>
      <c r="B15" s="74" t="s">
        <v>391</v>
      </c>
      <c r="C15" s="77">
        <v>1</v>
      </c>
      <c r="D15" s="74">
        <v>13</v>
      </c>
      <c r="E15" s="74">
        <v>200</v>
      </c>
      <c r="F15" s="75"/>
      <c r="G15" s="76">
        <f t="shared" si="0"/>
        <v>1000</v>
      </c>
      <c r="H15" s="76">
        <f t="shared" si="0"/>
        <v>0</v>
      </c>
    </row>
    <row r="16" spans="1:8" ht="31.5">
      <c r="A16" s="43" t="s">
        <v>374</v>
      </c>
      <c r="B16" s="74" t="s">
        <v>391</v>
      </c>
      <c r="C16" s="77">
        <v>1</v>
      </c>
      <c r="D16" s="74">
        <v>13</v>
      </c>
      <c r="E16" s="74">
        <v>240</v>
      </c>
      <c r="F16" s="75"/>
      <c r="G16" s="76">
        <f t="shared" si="0"/>
        <v>1000</v>
      </c>
      <c r="H16" s="76">
        <f t="shared" si="0"/>
        <v>0</v>
      </c>
    </row>
    <row r="17" spans="1:8" ht="31.5">
      <c r="A17" s="43" t="s">
        <v>486</v>
      </c>
      <c r="B17" s="74" t="s">
        <v>391</v>
      </c>
      <c r="C17" s="77">
        <v>1</v>
      </c>
      <c r="D17" s="74">
        <v>13</v>
      </c>
      <c r="E17" s="74">
        <v>244</v>
      </c>
      <c r="F17" s="75"/>
      <c r="G17" s="76">
        <f t="shared" si="0"/>
        <v>1000</v>
      </c>
      <c r="H17" s="76">
        <f t="shared" si="0"/>
        <v>0</v>
      </c>
    </row>
    <row r="18" spans="1:8" ht="33" customHeight="1">
      <c r="A18" s="43" t="s">
        <v>477</v>
      </c>
      <c r="B18" s="74" t="s">
        <v>391</v>
      </c>
      <c r="C18" s="77">
        <v>1</v>
      </c>
      <c r="D18" s="74">
        <v>13</v>
      </c>
      <c r="E18" s="74">
        <v>244</v>
      </c>
      <c r="F18" s="70">
        <v>13</v>
      </c>
      <c r="G18" s="76">
        <v>1000</v>
      </c>
      <c r="H18" s="76">
        <v>0</v>
      </c>
    </row>
    <row r="19" spans="1:8" ht="63">
      <c r="A19" s="43" t="s">
        <v>487</v>
      </c>
      <c r="B19" s="74" t="s">
        <v>404</v>
      </c>
      <c r="C19" s="77"/>
      <c r="D19" s="74"/>
      <c r="E19" s="74"/>
      <c r="F19" s="70"/>
      <c r="G19" s="76">
        <f aca="true" t="shared" si="1" ref="G19:H23">G20</f>
        <v>28473</v>
      </c>
      <c r="H19" s="76">
        <f t="shared" si="1"/>
        <v>28473</v>
      </c>
    </row>
    <row r="20" spans="1:8" ht="63">
      <c r="A20" s="43" t="s">
        <v>487</v>
      </c>
      <c r="B20" s="74" t="s">
        <v>404</v>
      </c>
      <c r="C20" s="77">
        <v>3</v>
      </c>
      <c r="D20" s="74">
        <v>10</v>
      </c>
      <c r="E20" s="74"/>
      <c r="F20" s="75"/>
      <c r="G20" s="76">
        <f t="shared" si="1"/>
        <v>28473</v>
      </c>
      <c r="H20" s="76">
        <f t="shared" si="1"/>
        <v>28473</v>
      </c>
    </row>
    <row r="21" spans="1:8" ht="33" customHeight="1">
      <c r="A21" s="43" t="s">
        <v>373</v>
      </c>
      <c r="B21" s="74" t="s">
        <v>404</v>
      </c>
      <c r="C21" s="77">
        <v>3</v>
      </c>
      <c r="D21" s="74">
        <v>10</v>
      </c>
      <c r="E21" s="74">
        <v>200</v>
      </c>
      <c r="F21" s="75"/>
      <c r="G21" s="76">
        <f t="shared" si="1"/>
        <v>28473</v>
      </c>
      <c r="H21" s="76">
        <f t="shared" si="1"/>
        <v>28473</v>
      </c>
    </row>
    <row r="22" spans="1:8" ht="31.5">
      <c r="A22" s="43" t="s">
        <v>374</v>
      </c>
      <c r="B22" s="74" t="s">
        <v>404</v>
      </c>
      <c r="C22" s="77">
        <v>3</v>
      </c>
      <c r="D22" s="74">
        <v>10</v>
      </c>
      <c r="E22" s="74">
        <v>240</v>
      </c>
      <c r="F22" s="75"/>
      <c r="G22" s="76">
        <f t="shared" si="1"/>
        <v>28473</v>
      </c>
      <c r="H22" s="76">
        <f t="shared" si="1"/>
        <v>28473</v>
      </c>
    </row>
    <row r="23" spans="1:8" ht="31.5">
      <c r="A23" s="43" t="s">
        <v>486</v>
      </c>
      <c r="B23" s="74" t="s">
        <v>404</v>
      </c>
      <c r="C23" s="77">
        <v>3</v>
      </c>
      <c r="D23" s="74">
        <v>10</v>
      </c>
      <c r="E23" s="74">
        <v>244</v>
      </c>
      <c r="F23" s="75"/>
      <c r="G23" s="76">
        <f t="shared" si="1"/>
        <v>28473</v>
      </c>
      <c r="H23" s="76">
        <f t="shared" si="1"/>
        <v>28473</v>
      </c>
    </row>
    <row r="24" spans="1:8" ht="33" customHeight="1">
      <c r="A24" s="43" t="s">
        <v>477</v>
      </c>
      <c r="B24" s="74" t="s">
        <v>404</v>
      </c>
      <c r="C24" s="77">
        <v>3</v>
      </c>
      <c r="D24" s="74">
        <v>10</v>
      </c>
      <c r="E24" s="74">
        <v>244</v>
      </c>
      <c r="F24" s="70">
        <v>13</v>
      </c>
      <c r="G24" s="76">
        <v>28473</v>
      </c>
      <c r="H24" s="76">
        <v>28473</v>
      </c>
    </row>
    <row r="25" spans="1:8" ht="47.25">
      <c r="A25" s="43" t="s">
        <v>448</v>
      </c>
      <c r="B25" s="45" t="s">
        <v>488</v>
      </c>
      <c r="C25" s="44"/>
      <c r="D25" s="44"/>
      <c r="E25" s="45"/>
      <c r="F25" s="70"/>
      <c r="G25" s="46">
        <f>G26</f>
        <v>222682.24</v>
      </c>
      <c r="H25" s="46">
        <f>H26</f>
        <v>188543.44</v>
      </c>
    </row>
    <row r="26" spans="1:8" ht="33" customHeight="1">
      <c r="A26" s="54" t="s">
        <v>450</v>
      </c>
      <c r="B26" s="45" t="s">
        <v>453</v>
      </c>
      <c r="C26" s="44"/>
      <c r="D26" s="44"/>
      <c r="E26" s="45"/>
      <c r="F26" s="78"/>
      <c r="G26" s="46">
        <f>G27</f>
        <v>222682.24</v>
      </c>
      <c r="H26" s="46">
        <f>H27</f>
        <v>188543.44</v>
      </c>
    </row>
    <row r="27" spans="1:8" ht="15.75">
      <c r="A27" s="43" t="s">
        <v>489</v>
      </c>
      <c r="B27" s="45" t="s">
        <v>453</v>
      </c>
      <c r="C27" s="44">
        <v>10</v>
      </c>
      <c r="D27" s="44"/>
      <c r="E27" s="45"/>
      <c r="F27" s="70"/>
      <c r="G27" s="46">
        <f>G28+G35</f>
        <v>222682.24</v>
      </c>
      <c r="H27" s="46">
        <f>H28+H35</f>
        <v>188543.44</v>
      </c>
    </row>
    <row r="28" spans="1:8" ht="33" customHeight="1">
      <c r="A28" s="43" t="s">
        <v>459</v>
      </c>
      <c r="B28" s="45" t="s">
        <v>453</v>
      </c>
      <c r="C28" s="44">
        <v>10</v>
      </c>
      <c r="D28" s="44">
        <v>3</v>
      </c>
      <c r="E28" s="45"/>
      <c r="F28" s="70"/>
      <c r="G28" s="46">
        <f>G29</f>
        <v>0</v>
      </c>
      <c r="H28" s="46">
        <f>H29</f>
        <v>0</v>
      </c>
    </row>
    <row r="29" spans="1:8" ht="31.5">
      <c r="A29" s="79" t="s">
        <v>452</v>
      </c>
      <c r="B29" s="45" t="s">
        <v>453</v>
      </c>
      <c r="C29" s="44">
        <v>10</v>
      </c>
      <c r="D29" s="44">
        <v>3</v>
      </c>
      <c r="E29" s="45"/>
      <c r="F29" s="70"/>
      <c r="G29" s="55">
        <f>G30</f>
        <v>0</v>
      </c>
      <c r="H29" s="55">
        <f>H30</f>
        <v>0</v>
      </c>
    </row>
    <row r="30" spans="1:8" ht="33" customHeight="1">
      <c r="A30" s="79" t="s">
        <v>490</v>
      </c>
      <c r="B30" s="45" t="s">
        <v>491</v>
      </c>
      <c r="C30" s="44">
        <v>10</v>
      </c>
      <c r="D30" s="44">
        <v>3</v>
      </c>
      <c r="E30" s="45"/>
      <c r="F30" s="70"/>
      <c r="G30" s="55">
        <f>G32</f>
        <v>0</v>
      </c>
      <c r="H30" s="55">
        <f>H32</f>
        <v>0</v>
      </c>
    </row>
    <row r="31" spans="1:8" ht="15.75">
      <c r="A31" s="43" t="s">
        <v>456</v>
      </c>
      <c r="B31" s="45" t="s">
        <v>491</v>
      </c>
      <c r="C31" s="44">
        <v>10</v>
      </c>
      <c r="D31" s="44">
        <v>3</v>
      </c>
      <c r="E31" s="45">
        <v>300</v>
      </c>
      <c r="F31" s="70"/>
      <c r="G31" s="46">
        <f aca="true" t="shared" si="2" ref="G31:H33">G32</f>
        <v>0</v>
      </c>
      <c r="H31" s="46">
        <f t="shared" si="2"/>
        <v>0</v>
      </c>
    </row>
    <row r="32" spans="1:8" ht="18.75" customHeight="1">
      <c r="A32" s="79" t="s">
        <v>457</v>
      </c>
      <c r="B32" s="45" t="s">
        <v>491</v>
      </c>
      <c r="C32" s="44">
        <v>10</v>
      </c>
      <c r="D32" s="44">
        <v>3</v>
      </c>
      <c r="E32" s="45">
        <v>310</v>
      </c>
      <c r="F32" s="70"/>
      <c r="G32" s="55">
        <f t="shared" si="2"/>
        <v>0</v>
      </c>
      <c r="H32" s="55">
        <f t="shared" si="2"/>
        <v>0</v>
      </c>
    </row>
    <row r="33" spans="1:8" ht="33" customHeight="1">
      <c r="A33" s="79" t="s">
        <v>492</v>
      </c>
      <c r="B33" s="45" t="s">
        <v>491</v>
      </c>
      <c r="C33" s="44">
        <v>10</v>
      </c>
      <c r="D33" s="44">
        <v>3</v>
      </c>
      <c r="E33" s="45">
        <v>313</v>
      </c>
      <c r="F33" s="70"/>
      <c r="G33" s="55">
        <f t="shared" si="2"/>
        <v>0</v>
      </c>
      <c r="H33" s="55">
        <f t="shared" si="2"/>
        <v>0</v>
      </c>
    </row>
    <row r="34" spans="1:8" ht="31.5">
      <c r="A34" s="79" t="s">
        <v>477</v>
      </c>
      <c r="B34" s="45" t="s">
        <v>491</v>
      </c>
      <c r="C34" s="44">
        <v>10</v>
      </c>
      <c r="D34" s="44">
        <v>3</v>
      </c>
      <c r="E34" s="45">
        <v>313</v>
      </c>
      <c r="F34" s="70">
        <v>13</v>
      </c>
      <c r="G34" s="55">
        <v>0</v>
      </c>
      <c r="H34" s="55">
        <v>0</v>
      </c>
    </row>
    <row r="35" spans="1:8" ht="33" customHeight="1">
      <c r="A35" s="43" t="s">
        <v>447</v>
      </c>
      <c r="B35" s="45" t="s">
        <v>453</v>
      </c>
      <c r="C35" s="44">
        <v>10</v>
      </c>
      <c r="D35" s="44">
        <v>1</v>
      </c>
      <c r="E35" s="45"/>
      <c r="F35" s="70"/>
      <c r="G35" s="46">
        <f aca="true" t="shared" si="3" ref="G35:H40">G36</f>
        <v>222682.24</v>
      </c>
      <c r="H35" s="46">
        <f t="shared" si="3"/>
        <v>188543.44</v>
      </c>
    </row>
    <row r="36" spans="1:8" ht="31.5">
      <c r="A36" s="79" t="s">
        <v>452</v>
      </c>
      <c r="B36" s="45" t="s">
        <v>453</v>
      </c>
      <c r="C36" s="44">
        <v>10</v>
      </c>
      <c r="D36" s="44">
        <v>1</v>
      </c>
      <c r="E36" s="45"/>
      <c r="F36" s="70"/>
      <c r="G36" s="46">
        <f t="shared" si="3"/>
        <v>222682.24</v>
      </c>
      <c r="H36" s="46">
        <f t="shared" si="3"/>
        <v>188543.44</v>
      </c>
    </row>
    <row r="37" spans="1:8" ht="31.5">
      <c r="A37" s="43" t="s">
        <v>454</v>
      </c>
      <c r="B37" s="45" t="s">
        <v>455</v>
      </c>
      <c r="C37" s="44">
        <v>10</v>
      </c>
      <c r="D37" s="44">
        <v>1</v>
      </c>
      <c r="E37" s="45"/>
      <c r="F37" s="70"/>
      <c r="G37" s="46">
        <f t="shared" si="3"/>
        <v>222682.24</v>
      </c>
      <c r="H37" s="46">
        <f t="shared" si="3"/>
        <v>188543.44</v>
      </c>
    </row>
    <row r="38" spans="1:8" ht="18.75" customHeight="1">
      <c r="A38" s="43" t="s">
        <v>456</v>
      </c>
      <c r="B38" s="45" t="s">
        <v>455</v>
      </c>
      <c r="C38" s="44">
        <v>10</v>
      </c>
      <c r="D38" s="44">
        <v>1</v>
      </c>
      <c r="E38" s="45">
        <v>300</v>
      </c>
      <c r="F38" s="70"/>
      <c r="G38" s="46">
        <f t="shared" si="3"/>
        <v>222682.24</v>
      </c>
      <c r="H38" s="46">
        <f t="shared" si="3"/>
        <v>188543.44</v>
      </c>
    </row>
    <row r="39" spans="1:8" ht="18.75" customHeight="1">
      <c r="A39" s="43" t="s">
        <v>457</v>
      </c>
      <c r="B39" s="45" t="s">
        <v>455</v>
      </c>
      <c r="C39" s="44">
        <v>10</v>
      </c>
      <c r="D39" s="44">
        <v>1</v>
      </c>
      <c r="E39" s="45">
        <v>310</v>
      </c>
      <c r="F39" s="70"/>
      <c r="G39" s="46">
        <f t="shared" si="3"/>
        <v>222682.24</v>
      </c>
      <c r="H39" s="46">
        <f t="shared" si="3"/>
        <v>188543.44</v>
      </c>
    </row>
    <row r="40" spans="1:8" ht="33" customHeight="1">
      <c r="A40" s="43" t="s">
        <v>458</v>
      </c>
      <c r="B40" s="45" t="s">
        <v>455</v>
      </c>
      <c r="C40" s="44">
        <v>10</v>
      </c>
      <c r="D40" s="44">
        <v>1</v>
      </c>
      <c r="E40" s="45">
        <v>312</v>
      </c>
      <c r="F40" s="70"/>
      <c r="G40" s="46">
        <f t="shared" si="3"/>
        <v>222682.24</v>
      </c>
      <c r="H40" s="46">
        <f t="shared" si="3"/>
        <v>188543.44</v>
      </c>
    </row>
    <row r="41" spans="1:8" ht="31.5">
      <c r="A41" s="43" t="s">
        <v>477</v>
      </c>
      <c r="B41" s="45" t="s">
        <v>455</v>
      </c>
      <c r="C41" s="44">
        <v>10</v>
      </c>
      <c r="D41" s="44">
        <v>1</v>
      </c>
      <c r="E41" s="45">
        <v>312</v>
      </c>
      <c r="F41" s="70">
        <v>13</v>
      </c>
      <c r="G41" s="46">
        <v>222682.24</v>
      </c>
      <c r="H41" s="46">
        <v>188543.44</v>
      </c>
    </row>
    <row r="42" spans="1:8" ht="18" customHeight="1">
      <c r="A42" s="80" t="s">
        <v>96</v>
      </c>
      <c r="B42" s="80"/>
      <c r="C42" s="80"/>
      <c r="D42" s="80"/>
      <c r="E42" s="80"/>
      <c r="F42" s="80"/>
      <c r="G42" s="62">
        <f>G34+G41+G18+G24</f>
        <v>252155.24</v>
      </c>
      <c r="H42" s="62">
        <f>H34+H41+H18+H24</f>
        <v>217016.44</v>
      </c>
    </row>
    <row r="43" spans="1:177" ht="15.75">
      <c r="A43" s="1"/>
      <c r="B43" s="1"/>
      <c r="C43" s="1"/>
      <c r="D43" s="1"/>
      <c r="E43" s="1"/>
      <c r="F43" s="1"/>
      <c r="G43" s="1"/>
      <c r="H43" s="1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</row>
    <row r="44" spans="1:8" ht="15.75">
      <c r="A44" s="41"/>
      <c r="B44" s="41"/>
      <c r="C44" s="41"/>
      <c r="D44" s="41"/>
      <c r="E44" s="41"/>
      <c r="F44" s="41"/>
      <c r="G44" s="41"/>
      <c r="H44" s="41"/>
    </row>
    <row r="45" spans="1:8" ht="15.75">
      <c r="A45" s="41" t="s">
        <v>214</v>
      </c>
      <c r="B45" s="41"/>
      <c r="C45" s="41"/>
      <c r="D45" s="41"/>
      <c r="E45" s="41" t="s">
        <v>472</v>
      </c>
      <c r="F45" s="41"/>
      <c r="G45" s="41"/>
      <c r="H45" s="41"/>
    </row>
    <row r="56" ht="15">
      <c r="H56" s="81"/>
    </row>
  </sheetData>
  <sheetProtection selectLockedCells="1" selectUnlockedCells="1"/>
  <mergeCells count="14">
    <mergeCell ref="G10:G11"/>
    <mergeCell ref="H10:H11"/>
    <mergeCell ref="A10:A12"/>
    <mergeCell ref="B10:B12"/>
    <mergeCell ref="C10:C12"/>
    <mergeCell ref="D10:D12"/>
    <mergeCell ref="E10:E12"/>
    <mergeCell ref="F10:F12"/>
    <mergeCell ref="E1:H1"/>
    <mergeCell ref="E2:H2"/>
    <mergeCell ref="E3:H3"/>
    <mergeCell ref="A6:H6"/>
    <mergeCell ref="A7:H7"/>
    <mergeCell ref="A8:H8"/>
  </mergeCells>
  <printOptions/>
  <pageMargins left="0.9840277777777777" right="0.39375" top="0.8861111111111111" bottom="0.8861111111111111" header="0.5118055555555555" footer="0.5118055555555555"/>
  <pageSetup fitToHeight="0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dcterms:modified xsi:type="dcterms:W3CDTF">2020-05-27T04:32:48Z</dcterms:modified>
  <cp:category/>
  <cp:version/>
  <cp:contentType/>
  <cp:contentStatus/>
</cp:coreProperties>
</file>