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17"/>
  </bookViews>
  <sheets>
    <sheet name="ист.24г" sheetId="1" r:id="rId1"/>
    <sheet name="ист.25,26г." sheetId="2" state="hidden" r:id="rId2"/>
    <sheet name="Гл адм.дох." sheetId="3" state="hidden" r:id="rId3"/>
    <sheet name="Гл.адм.диф." sheetId="4" state="hidden" r:id="rId4"/>
    <sheet name="Налоги" sheetId="5" state="hidden" r:id="rId5"/>
    <sheet name="Дох,24г" sheetId="6" r:id="rId6"/>
    <sheet name="Дох,25,26г" sheetId="7" state="hidden" r:id="rId7"/>
    <sheet name="Гл.распор." sheetId="8" state="hidden" r:id="rId8"/>
    <sheet name="расход,24г" sheetId="9" r:id="rId9"/>
    <sheet name="расход,25.26г" sheetId="10" state="hidden" r:id="rId10"/>
    <sheet name="Вед.стр.24г" sheetId="11" r:id="rId11"/>
    <sheet name="Вед.стр.25г26 г." sheetId="12" state="hidden" r:id="rId12"/>
    <sheet name="ПБА 24 г." sheetId="13" r:id="rId13"/>
    <sheet name="ПБА 24.25 г." sheetId="14" state="hidden" r:id="rId14"/>
    <sheet name="МП,24" sheetId="15" r:id="rId15"/>
    <sheet name="МП,24,25" sheetId="16" state="hidden" r:id="rId16"/>
    <sheet name="17" sheetId="17" state="hidden" r:id="rId17"/>
    <sheet name="Лист1" sheetId="18" r:id="rId18"/>
    <sheet name="Лист3" sheetId="19" r:id="rId19"/>
    <sheet name="Лист2" sheetId="20" r:id="rId20"/>
  </sheets>
  <definedNames>
    <definedName name="_xlnm.Print_Area" localSheetId="10">'Вед.стр.24г'!$A$1:$H$183</definedName>
    <definedName name="_xlnm.Print_Area" localSheetId="2">'Гл адм.дох.'!$A$1:$C$44</definedName>
    <definedName name="_xlnm.Print_Area" localSheetId="0">'ист.24г'!$A$1:$D$29</definedName>
    <definedName name="_xlnm.Print_Area" localSheetId="1">'ист.25,26г.'!$A$1:$D$27</definedName>
    <definedName name="_xlnm.Print_Area" localSheetId="14">'МП,24'!$A$2:$H$55</definedName>
    <definedName name="_xlnm.Print_Area" localSheetId="15">'МП,24,25'!$A$1:$H$46</definedName>
    <definedName name="_xlnm.Print_Area" localSheetId="13">'ПБА 24.25 г.'!$A$1:$H$46</definedName>
    <definedName name="_xlnm.Print_Area" localSheetId="8">'расход,24г'!$A$1:$G$168</definedName>
    <definedName name="_xlnm.Print_Area" localSheetId="9">'расход,25.26г'!$A$1:$G$147</definedName>
  </definedNames>
  <calcPr fullCalcOnLoad="1"/>
</workbook>
</file>

<file path=xl/sharedStrings.xml><?xml version="1.0" encoding="utf-8"?>
<sst xmlns="http://schemas.openxmlformats.org/spreadsheetml/2006/main" count="4664" uniqueCount="603">
  <si>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</si>
  <si>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</si>
  <si>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</si>
  <si>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</si>
  <si>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</si>
  <si>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</si>
  <si>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</si>
  <si>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</si>
  <si>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</si>
  <si>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</si>
  <si>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</si>
  <si>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</si>
  <si>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</si>
  <si>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</si>
  <si>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</si>
  <si>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</si>
  <si>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</si>
  <si>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</si>
  <si>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</si>
  <si>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</si>
  <si>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</si>
  <si>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</si>
  <si>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</si>
  <si>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</si>
  <si>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</si>
  <si>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</si>
  <si>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</si>
  <si>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</si>
  <si>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</si>
  <si>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</si>
  <si>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</si>
  <si>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</si>
  <si>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</si>
  <si>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</si>
  <si>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</si>
  <si>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</si>
  <si>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</si>
  <si>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</si>
  <si>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</si>
  <si>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</si>
  <si>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</si>
  <si>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</si>
  <si>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</si>
  <si>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</si>
  <si>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</si>
  <si>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</si>
  <si>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</si>
  <si>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</si>
  <si>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</si>
  <si>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</si>
  <si>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</si>
  <si>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</si>
  <si>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</si>
  <si>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</si>
  <si>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</si>
  <si>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</si>
  <si>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</si>
  <si>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</si>
  <si>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</si>
  <si>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</si>
  <si>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</si>
  <si>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</si>
  <si>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</si>
  <si>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</si>
  <si>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</si>
  <si>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</si>
  <si>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</si>
  <si>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</si>
  <si>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</si>
  <si>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</si>
  <si>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</si>
  <si>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</si>
  <si>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</si>
  <si>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</si>
  <si>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</si>
  <si>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</si>
  <si>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</si>
  <si>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</si>
  <si>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</si>
  <si>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</si>
  <si>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</si>
  <si>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</si>
  <si>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</si>
  <si>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</si>
  <si>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</si>
  <si>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</si>
  <si>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</si>
  <si>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</si>
  <si>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</si>
  <si>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</si>
  <si>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</si>
  <si>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</si>
  <si>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</si>
  <si>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</si>
  <si>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</si>
  <si>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</si>
  <si>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</si>
  <si>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</si>
  <si>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</si>
  <si>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</si>
  <si>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</si>
  <si>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</si>
  <si>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</si>
  <si>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</si>
  <si>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</si>
  <si>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</si>
  <si>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</si>
  <si>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</si>
  <si>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</si>
  <si>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</si>
  <si>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</si>
  <si>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</si>
  <si>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</si>
  <si>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</si>
  <si>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</si>
  <si>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</si>
  <si>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</si>
  <si>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</si>
  <si>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</si>
  <si>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</si>
  <si>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</si>
  <si>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</si>
  <si>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</si>
  <si>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</si>
  <si>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</si>
  <si>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</si>
  <si>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</si>
  <si>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</si>
  <si>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</si>
  <si>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</si>
  <si>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</si>
  <si>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</si>
  <si>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</si>
  <si>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</si>
  <si>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</si>
  <si>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</si>
  <si>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</si>
  <si>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</si>
  <si>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</si>
  <si>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</si>
  <si>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</si>
  <si>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</si>
  <si>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</si>
  <si>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</si>
  <si>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</si>
  <si>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</si>
  <si>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</si>
  <si>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</si>
  <si>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</si>
  <si>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</si>
  <si>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</si>
  <si>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</si>
  <si>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</si>
  <si>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</si>
  <si>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</si>
  <si>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</si>
  <si>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</si>
  <si>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</si>
  <si>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</si>
  <si>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</si>
  <si>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</si>
  <si>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</si>
  <si>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</si>
  <si>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</si>
  <si>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</si>
  <si>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</si>
  <si>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</si>
  <si>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</si>
  <si>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</si>
  <si>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</si>
  <si>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</si>
  <si>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</si>
  <si>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</si>
  <si>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</si>
  <si>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</si>
  <si>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</si>
  <si>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</si>
  <si>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</si>
  <si>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</si>
  <si>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</si>
  <si>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</si>
  <si>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</si>
  <si>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</si>
  <si>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</si>
  <si>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</si>
  <si>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</si>
  <si>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</si>
  <si>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</si>
  <si>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</si>
  <si>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</si>
  <si>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</si>
  <si>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</si>
  <si>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</si>
  <si>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</si>
  <si>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</si>
  <si>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</si>
  <si>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</si>
  <si>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</si>
  <si>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</si>
  <si>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</si>
  <si>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</si>
  <si>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</si>
  <si>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</si>
  <si>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</si>
  <si>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</si>
  <si>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</si>
  <si>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</si>
  <si>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</si>
  <si>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</si>
  <si>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</si>
  <si>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</si>
  <si>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</si>
  <si>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</si>
  <si>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</si>
  <si>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</si>
  <si>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</si>
  <si>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</si>
  <si>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</si>
  <si>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</si>
  <si>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</si>
  <si>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</si>
  <si>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</si>
  <si>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</si>
  <si>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</si>
  <si>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</si>
  <si>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</si>
  <si>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</si>
  <si>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</si>
  <si>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</si>
  <si>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</si>
  <si>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</si>
  <si>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</si>
  <si>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</si>
  <si>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</si>
  <si>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</si>
  <si>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</si>
  <si>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</si>
  <si>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</si>
  <si>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</si>
  <si>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</si>
  <si>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</si>
  <si>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</si>
  <si>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</si>
  <si>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</si>
  <si>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</si>
  <si>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</si>
  <si>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</si>
  <si>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</si>
  <si>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</si>
  <si>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</si>
  <si>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</si>
  <si>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</si>
  <si>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</si>
  <si>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</si>
  <si>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</si>
  <si>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</si>
  <si>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</si>
  <si>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</si>
  <si>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</si>
  <si>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</si>
  <si>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</si>
  <si>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</si>
  <si>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</si>
  <si>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</si>
  <si>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</si>
  <si>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</si>
  <si>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</si>
  <si>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</si>
  <si>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</si>
  <si>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</si>
  <si>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</si>
  <si>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</si>
  <si>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</si>
  <si>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</si>
  <si>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</si>
  <si>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</si>
  <si>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</si>
  <si>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</si>
  <si>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</si>
  <si>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 00 0 00 00000</t>
  </si>
  <si>
    <t>40 10000000</t>
  </si>
  <si>
    <t>40 100 02040</t>
  </si>
  <si>
    <t>40 1 00 44 000</t>
  </si>
  <si>
    <t>00 0 00000</t>
  </si>
  <si>
    <t>10 0 01 03000</t>
  </si>
  <si>
    <t>Целевые программы муниципальных образований</t>
  </si>
  <si>
    <t>2 02 10000 00 0000 150</t>
  </si>
  <si>
    <t>Субвенции бюджетам субъектов Российской Федерации и муниципальных образований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</si>
  <si>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</si>
  <si>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</si>
  <si>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</si>
  <si>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</si>
  <si>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</si>
  <si>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</si>
  <si>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</si>
  <si>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</si>
  <si>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</si>
  <si>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</si>
  <si>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</si>
  <si>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</si>
  <si>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Администрация Новомарьясовского сельсовета Орджоникидзевского района Республики Хакасия</t>
  </si>
  <si>
    <t>017</t>
  </si>
  <si>
    <t>2 02 15002 10 0000 150</t>
  </si>
  <si>
    <t>2 02 29999 10 0000 150</t>
  </si>
  <si>
    <t>2 02 39999 10 0000 150</t>
  </si>
  <si>
    <t>2 02 45160 10 0000 150</t>
  </si>
  <si>
    <t>2 02 49999 10 0000 150</t>
  </si>
  <si>
    <t>2 02 90054 10 0000 150</t>
  </si>
  <si>
    <t>2 18 60010 10 0000 150</t>
  </si>
  <si>
    <t>2 19 600100 10 0000 150</t>
  </si>
  <si>
    <t xml:space="preserve">Прочие безвозмездные поступления в бюджеты сльских поселений </t>
  </si>
  <si>
    <t xml:space="preserve">Администрация Новомарьясовского сельсовета Орджоникидзевского района Республики Хакасия  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</si>
  <si>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</si>
  <si>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</si>
  <si>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</si>
  <si>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</si>
  <si>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</si>
  <si>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</si>
  <si>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</si>
  <si>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</si>
  <si>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</si>
  <si>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</si>
  <si>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</si>
  <si>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</si>
  <si>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</si>
  <si>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</si>
  <si>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</si>
  <si>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</si>
  <si>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</si>
  <si>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</si>
  <si>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</si>
  <si>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</si>
  <si>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</si>
  <si>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</si>
  <si>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</si>
  <si>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</si>
  <si>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</si>
  <si>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</si>
  <si>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</si>
  <si>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</si>
  <si>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</si>
  <si>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</si>
  <si>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</si>
  <si>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</si>
  <si>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</si>
  <si>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</si>
  <si>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</si>
  <si>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</si>
  <si>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</si>
  <si>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</si>
  <si>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</si>
  <si>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</si>
  <si>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</si>
  <si>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</si>
  <si>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</si>
  <si>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</si>
  <si>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</si>
  <si>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Доплата к пенсии муниципальных служащих муниципального образования Новомарьясовский сельсовет</t>
  </si>
  <si>
    <t>200</t>
  </si>
  <si>
    <t>007</t>
  </si>
  <si>
    <t>014</t>
  </si>
  <si>
    <t>Обеспечение деятельности органов местного самоуправления, муниципальных учреждений муниципального образования Новомарьяовкий сельсовет</t>
  </si>
  <si>
    <t>10 0 01 03200</t>
  </si>
  <si>
    <t xml:space="preserve">10 </t>
  </si>
  <si>
    <t xml:space="preserve">01 </t>
  </si>
  <si>
    <t>300</t>
  </si>
  <si>
    <t>Администрация Новомарьясовского сельсовета Орджоникидзевского  района  Республики  Хакасия</t>
  </si>
  <si>
    <t>2 07 05030 10 0000 150</t>
  </si>
  <si>
    <t>2 08 05000 10 0000 150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</si>
  <si>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</si>
  <si>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</si>
  <si>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</si>
  <si>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</si>
  <si>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2 02 20041 10 0000 150</t>
  </si>
  <si>
    <t>Субсидии бюджетам сельских поселений на строительство,модернизацию,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</si>
  <si>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</si>
  <si>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</si>
  <si>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</si>
  <si>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</si>
  <si>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</si>
  <si>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</si>
  <si>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</si>
  <si>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</si>
  <si>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>Прочие субсидии</t>
  </si>
  <si>
    <t>1 16 10123 01 0000 140</t>
  </si>
  <si>
    <t>Доходы от денежных взысканий (штрафов), поступающие в счет погашения задолженности, образовавшийся до 1 января 2020 года, подлежащие зачислению в бюджет муниципального образования по нормативам, действующих в 2019 году</t>
  </si>
  <si>
    <t xml:space="preserve"> 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</si>
  <si>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</si>
  <si>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</si>
  <si>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</si>
  <si>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</si>
  <si>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</si>
  <si>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Мероприятия по содержанию  автомобильных дорог муниципального значения</t>
  </si>
  <si>
    <t>17 0 01 S1140</t>
  </si>
  <si>
    <t>Мероприятия по капитальному ремонту автомобильных дорог местного значения</t>
  </si>
  <si>
    <t>Закупка товаров, работ, услуг в целях капитальногоремонта государственного (муниципального) имущества</t>
  </si>
  <si>
    <t xml:space="preserve">04 </t>
  </si>
  <si>
    <t>Программа "Комплексного развития транспортной инфраструктуры Новомарьясовского сельсовета на 2020 год и плановый период 2021-2022 годы"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</si>
  <si>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</si>
  <si>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</si>
  <si>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</si>
  <si>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1 08 04020 01 1000 110</t>
  </si>
  <si>
    <t>2 02 16001 00 0000 150</t>
  </si>
  <si>
    <t>07</t>
  </si>
  <si>
    <t>Иные бюджетные ассигнования</t>
  </si>
  <si>
    <t>Специальные расходы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</si>
  <si>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</si>
  <si>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</si>
  <si>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</si>
  <si>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и так же имущества государственных муниципальных унитарных предприятий в том числе казенных)</t>
  </si>
  <si>
    <t>1 11 05030 00 0000 120</t>
  </si>
  <si>
    <t>Доходы, от сдачи в аренду имущества, находящегося в оперативной управлении органов государственной,органов местного самоуправления,государственных внебюджетных фондов и созданных ими учреждений( за исключением имущества автономных учреждений)</t>
  </si>
  <si>
    <t>Доходы, от сдачи в аренду имущества, находящегося в оперативной управлении органов управления поселений, и созданных ими учреждений( за исключением имущества муниципальных автономныхучреждений)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</si>
  <si>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</si>
  <si>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</si>
  <si>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</si>
  <si>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2021 год и плановый период 2022 и 2023 годов"</t>
  </si>
  <si>
    <t>Физическая культура и спорт</t>
  </si>
  <si>
    <t>10 0 01 02000</t>
  </si>
  <si>
    <t>350</t>
  </si>
  <si>
    <t>Премии и гранты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</si>
  <si>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 и 2025 годов"</t>
  </si>
  <si>
    <t>1.Бюджетные кредиты от других бюджетов бюджетной системы Российской Федерации в валюте Российской Федерации, в том числе:</t>
  </si>
  <si>
    <t>- получение кредитов от других бюджетов бюджетной системы Российской Федерации бюджетам поселений в валюте Российской Федерации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</si>
  <si>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</si>
  <si>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2. Кредиты кредитных организаций в валюте Российской Федерации, в том числе: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</si>
  <si>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</si>
  <si>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</si>
  <si>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2021 год</t>
  </si>
  <si>
    <t>2022 год</t>
  </si>
  <si>
    <t>2023 год</t>
  </si>
  <si>
    <t>40 1 00 S3370</t>
  </si>
  <si>
    <t>244</t>
  </si>
  <si>
    <t>17 0 00 00000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</si>
  <si>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</si>
  <si>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</si>
  <si>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</si>
  <si>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</si>
  <si>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18 0 00 00000</t>
  </si>
  <si>
    <t>Муниципальная программа " Содержание и обустройство площадок для сбора твердых коммунальных отходов в границах муниципального образования Новомарьясовский сельсовет на 2020-2022 годы"</t>
  </si>
  <si>
    <t>18 0 01 00000</t>
  </si>
  <si>
    <t>Мероприятия по благоустройству сельских территорий (обустройство площадок накопления твердых коммунальных отходов)</t>
  </si>
  <si>
    <t>18 0 01 08000</t>
  </si>
  <si>
    <t>Мероприятия направленные на поддержку отрасли культуры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</si>
  <si>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</si>
  <si>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</si>
  <si>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</si>
  <si>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</si>
  <si>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</si>
  <si>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</si>
  <si>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</si>
  <si>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</si>
  <si>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2024год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</si>
  <si>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</si>
  <si>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</si>
  <si>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</si>
  <si>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</si>
  <si>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</si>
  <si>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</si>
  <si>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</si>
  <si>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Сумма доходов на 2024 год</t>
  </si>
  <si>
    <t>Расходов на 2024 год</t>
  </si>
  <si>
    <t xml:space="preserve">Приложение № 16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2022 год и плановый период 2023 и 2024годов»  
</t>
  </si>
  <si>
    <t xml:space="preserve">Программа
муниципальных внутренних заимствований  муниципального образования
Новомарьясовский сельсовет на 2022 год и на плановый период 2023 и 2024 годов
</t>
  </si>
  <si>
    <t>2 02 19999 10 0000 150</t>
  </si>
  <si>
    <t>Прочие дотации бюджетам сельских поселений</t>
  </si>
  <si>
    <t>Прочие дотации</t>
  </si>
  <si>
    <t>2 02 25519 00 0000 150</t>
  </si>
  <si>
    <t>Субсидия бюджетам на поддержку отрасли культуры</t>
  </si>
  <si>
    <t>2 02 25519 10 0000 150</t>
  </si>
  <si>
    <t>Субсидия бюджетам сельских поселений на поддержку отрасли культуры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</si>
  <si>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</si>
  <si>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</si>
  <si>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08 </t>
  </si>
  <si>
    <t>40 1 00 S3450</t>
  </si>
  <si>
    <t>Муниципальная программа "Спорт,физкультура и здоровье на 2022 год и плановый период 2023 и 2024 годов"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</si>
  <si>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</si>
  <si>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830</t>
  </si>
  <si>
    <t>исполнение судебных актов</t>
  </si>
  <si>
    <t>Исполнение судебных актов</t>
  </si>
  <si>
    <t>Налог на доходы физических лиц с доходов, полученных физическими лицами в соответствии со статьей 228Налогового кодекса Российской Федерации</t>
  </si>
  <si>
    <t>1 01 02030 01 0000 110</t>
  </si>
  <si>
    <t>на 2025год</t>
  </si>
  <si>
    <t>Сумма доходов на 2025 год</t>
  </si>
  <si>
    <t>Муниципальная программа «Адресная поддержка нетрудоспособного населения и семей с детьми на 2023 год и плановый период 2024 и 2025 годов»</t>
  </si>
  <si>
    <t>19 0 00 00000</t>
  </si>
  <si>
    <t>Программа "Комплексного развития транспортной инфраструктуры Новомарьясовского сельсовета на 2023 и плановый период 2024-2025 годы"</t>
  </si>
  <si>
    <t>Мероприятия по капитальному ремонту автомобильных дорог местного</t>
  </si>
  <si>
    <t>19 0 01 09000</t>
  </si>
  <si>
    <t>22 0 01 03100</t>
  </si>
  <si>
    <t>мероприятия по развитию потребительской кооперации на территории Новомарьясовского сельсовета</t>
  </si>
  <si>
    <t>Муниципальная программа "Сохранение и развитие малых сел Республики Хакасия  на территории Новомарьясовского сельсовета на 2023-2025 годы"</t>
  </si>
  <si>
    <t>14</t>
  </si>
  <si>
    <t>МЕЖБЮДЖЕТНЫЕ ТРАНСФЕРТЫ ОБЩЕГО ХАРАКТЕРА БЮДЖЕТАМ БЮДЖЕТНОЙ СИСТЕМЫ РОССИЙСКОЙ ФЕДЕРАЦИИ</t>
  </si>
  <si>
    <t>22 0 00 00000</t>
  </si>
  <si>
    <t>Прочие межбюджетные трансферты общего характера</t>
  </si>
  <si>
    <t>Муниципальная программа "Комплексное  развитие сельской территории Новомарьясовского сельсовета"</t>
  </si>
  <si>
    <t>22 0 01 00000</t>
  </si>
  <si>
    <t>Мероприятия, направленные на развитие сельских территорий</t>
  </si>
  <si>
    <t>Мероприятия по улучшению жилищных условий для граждан, проживающих на сельской территории</t>
  </si>
  <si>
    <t>500</t>
  </si>
  <si>
    <t>Межбюджетные трансферты</t>
  </si>
  <si>
    <t>540</t>
  </si>
  <si>
    <t>Другие вопросы в области жилищно-коммунального хозяйства</t>
  </si>
  <si>
    <t>Муниципальная программа  "Энергоснабжения и повышения энергетической эффективности муниципального образования Новомарьясовский сельсовет"</t>
  </si>
  <si>
    <t>мероприятия связанные с безопасностью энергосбережения, с уличным освещением, модернизацией уличного освещения</t>
  </si>
  <si>
    <t xml:space="preserve">мероприятия по развитию сети учреждений культурно-досугового типа </t>
  </si>
  <si>
    <t>40 1 00 L4670</t>
  </si>
  <si>
    <t xml:space="preserve"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</si>
  <si>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</t>
  </si>
  <si>
    <t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на 2023 год</t>
  </si>
  <si>
    <t>Программа  "Комплексного развития транспортной инфраструктуры Новомарьясовского сельсовета на 2023 и плановый период 2024-2025 годы"</t>
  </si>
  <si>
    <t>Расходов на 2025 год</t>
  </si>
  <si>
    <t>Муниципальная программа «Адресная поддержка нетрудоспособного населения и семей с детьми на 2023 3од и плановый период 2024 и 2025 годов»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</si>
  <si>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2023 год </t>
  </si>
  <si>
    <t xml:space="preserve">Глава муниципального образования новомарьясовский сельсовет </t>
  </si>
  <si>
    <t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</t>
  </si>
  <si>
    <t>2 02 29999 00 0000 150</t>
  </si>
  <si>
    <t>2 02 20041 00 0000 150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</si>
  <si>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</si>
  <si>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2 02 20041 10 0000 150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</si>
  <si>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</si>
  <si>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2 02 15002 00 0000 150</t>
  </si>
  <si>
    <t>Дотации бюджетам на поддержку мер по обеспечению сбалансированности бюджетов</t>
  </si>
  <si>
    <t>19 0 01 S1140</t>
  </si>
  <si>
    <t>Связь и информатика</t>
  </si>
  <si>
    <t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на 2023 год</t>
  </si>
  <si>
    <t>Муниципальная программа "Сохранение и развитие культуры администрации Новомарьясовского сельсовета на 2021-2024 годы"</t>
  </si>
  <si>
    <t>17 0 10 10000</t>
  </si>
  <si>
    <t xml:space="preserve"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2023 год и плановый период 2024 и 2025 годов»
от  27  октября 2023 года № 14                                                                   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</si>
  <si>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2023 год и на плановый период 2024 и 2025 годов»
от 27 октября 2023 года № 14                                                                                       </t>
  </si>
  <si>
    <t>Приложение № 40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2023 год и плановый период 2024 и 2025 годов» 
от 27  октября 2023 года № 14</t>
  </si>
  <si>
    <t>22 0 01 S1520</t>
  </si>
  <si>
    <t>Источники  финансирования дефицита местного бюджета муниципального образования Новомарьясовский  сельсовет на 2024 год</t>
  </si>
  <si>
    <t xml:space="preserve">Доходы местного бюджета муниципального образования
Новомарьясовский сельсовет  на 2024год
</t>
  </si>
  <si>
    <t xml:space="preserve">Доходы местного бюджета муниципального образования
Новомарьясовский сельсовет  на плановый период 2025 и 2026 годов
</t>
  </si>
  <si>
    <t>Сумма доходов на 2026 год</t>
  </si>
  <si>
    <t xml:space="preserve">Приложение № 2
                                                        к решению Совета  депутатов     
 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
</t>
  </si>
  <si>
    <t>Источники  финансирования дефицита местного бюджета муниципального образования Новомарьясовский  сельсовет на 2025 и 2026  годы</t>
  </si>
  <si>
    <t>на 2026год</t>
  </si>
  <si>
    <t xml:space="preserve">Приложение № 3
                                                        к решению Совета  депутатов     
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</si>
  <si>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Новомарьясовский сельсовет Орджоникидзевского
района Республики Хакасия  на 2024 год и  плановый период 2025 и 2026 годов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</si>
  <si>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плановый период 2024 год и плановый период 2025-2026 годов</t>
  </si>
  <si>
    <t xml:space="preserve">Перечень главных  распорядителей средств
          из местного  бюджета муниципального образования Новомарьясовский сельсовет на 2024 год                                                              и плановый период 2025 и 2026 годов      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</si>
  <si>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2024 год </t>
  </si>
  <si>
    <t>на 2024 год</t>
  </si>
  <si>
    <t>Обеспечение проведения выборов и референдумов</t>
  </si>
  <si>
    <t>Непрограмные расходы в сфере установленных функций органов местного самоуправления, муниципальных учреждений Новомарьясовского сельсовета</t>
  </si>
  <si>
    <t>Проведение выборов главы  муниципального образования</t>
  </si>
  <si>
    <t>40 1 00 20030</t>
  </si>
  <si>
    <t>354400</t>
  </si>
  <si>
    <t>Муниципальная программа "Сохранение и развитие культуры администрации Новомарьясовского сельсовета на 2024-2026 годы"</t>
  </si>
  <si>
    <t>17 0 01 L4670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</si>
  <si>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Новомарьясовский  сельсовет   на плановый период  2025 и 2026 годов </t>
  </si>
  <si>
    <t>Сумма    расходов 2025 года</t>
  </si>
  <si>
    <t>Сумма        расходов 2026 года</t>
  </si>
  <si>
    <t xml:space="preserve">от   декабря 2023 года № </t>
  </si>
  <si>
    <t xml:space="preserve">Ведомственная структура расходов местного бюджета 
муниципального образования Новомарьясовский  сельсовет  на 2024 год
</t>
  </si>
  <si>
    <t>расходов на 2024 год</t>
  </si>
  <si>
    <t xml:space="preserve">Ведомственная структура расходов местного бюджета 
муниципального образования Новомарьясовский  сельсовет  
на плановый период 2025 и 2026 годов
</t>
  </si>
  <si>
    <t>расходов на 2025г</t>
  </si>
  <si>
    <t>расходов на              2026г</t>
  </si>
  <si>
    <t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на 2024 год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</si>
  <si>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2024 год
</t>
  </si>
  <si>
    <t>17 0 01 00000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</si>
  <si>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плановый период 2025 и 2026 годов
</t>
  </si>
  <si>
    <t>Расходов на 2026 год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</si>
  <si>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2024 год
</t>
  </si>
  <si>
    <t>Расходов на 2024год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</si>
  <si>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плановый период 2025 и 2026 годов
</t>
  </si>
  <si>
    <t>Приложение № 3
                                                        к решению Совета  депутатов     
                                                         Новомарьясовского  сельсовета     
 «О 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
"  " декабря 2020 года №</t>
  </si>
  <si>
    <t xml:space="preserve">Приложение № 5
                                                      к решению Совета  депутатов     
                                                       Новомарьясовского  сельсовета
                                                      «О   бюджете муниципального образования                                                                         
                                            Новомарьясовский сельсовет Орджоникидзевского района  
                                              Республики Хакасия на 2024 год и плановый период 2025 и 2026 годов»
</t>
  </si>
  <si>
    <t>Приложение № 10
                                                       к решению Совета  депутатов     
   Новомарьясовского  сельсовета
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 Республики Хакасия на 2024 год и плановый период 2025 и 2026 годов» 
                                                                                                                                                                                           "   " декабря 2023 г.   №</t>
  </si>
  <si>
    <t xml:space="preserve">Приложение № 12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2026годов»  
</t>
  </si>
  <si>
    <t xml:space="preserve">Приложение № 14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2026годов»  
</t>
  </si>
  <si>
    <t xml:space="preserve">от 26  декабря 2023 года № 19  </t>
  </si>
  <si>
    <t xml:space="preserve">"Приложение № 4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                        от 26 декабря 2023 года № 19 
</t>
  </si>
  <si>
    <t xml:space="preserve">                                                      Приложение № 6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2024 год и на плановый период 2025 и 2026 годов»
от 26 декабря 2023 года № 19                                                                                      </t>
  </si>
  <si>
    <t xml:space="preserve">Приложение № 8
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Республики Хакасия на 2024 год и плановый период 2025 и 2026 годов» 
от 26  декабря 2023 года № 19                                      </t>
  </si>
  <si>
    <t>от 26  декабря 2023 года №  19</t>
  </si>
  <si>
    <t xml:space="preserve">от  26   декабря 2023 года № 19 </t>
  </si>
  <si>
    <t>от 26  декабря 2023 года № 19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</si>
  <si>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</si>
  <si>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</si>
  <si>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</si>
  <si>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</si>
  <si>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"Приложение № 1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                        от 26  декабря 2023 года №  19  
</t>
  </si>
  <si>
    <t>"</t>
  </si>
  <si>
    <t xml:space="preserve">                                                    "  Приложение № 7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2024 год и на плановый период 2025 и 2026 годов»
от 26  декабря 2023 года №  19                                                                                      </t>
  </si>
  <si>
    <t>Муниципальная программа «Социальная поддержка, единовременной материальной помощи членам
мобилизованных семей участвующих на СВО"</t>
  </si>
  <si>
    <t>22 0 01 11000</t>
  </si>
  <si>
    <t>Оказание материальной помощи членам семей лиц,
призванных на военную службу по мобилизации</t>
  </si>
  <si>
    <t xml:space="preserve">"Приложение № 9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2024 год и плановый период 2025 и 2026 годов» 
от 26 декабря 2023 года № 19 </t>
  </si>
  <si>
    <t>123</t>
  </si>
  <si>
    <t>"Приложение № 11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2026годов»  
от 26 декабря 2023 года № 19</t>
  </si>
  <si>
    <t xml:space="preserve">Иные выплаты, за исключением фонда оплаты труда </t>
  </si>
  <si>
    <t xml:space="preserve">"Приложение № 13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                    от 26 декабря № 19  
</t>
  </si>
  <si>
    <t xml:space="preserve">Приложение № 1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                        от 24 апреля 2024 года № 8    
</t>
  </si>
  <si>
    <t xml:space="preserve">Приложение № 2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                        от 24 апреля 2024 года № 8   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</si>
  <si>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2024 год и на плановый период 2025 и 2026 годов»
от 24 апреля 2024 года № 8                                                                                      </t>
  </si>
  <si>
    <t xml:space="preserve">Приложение № 4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2024 год и плановый период 2025 и 2026 годов» 
от 24 апреля 2024 года № 8 </t>
  </si>
  <si>
    <t xml:space="preserve">Приложение № 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2026годов»  
от 24 апреля 2024 года № 8 </t>
  </si>
  <si>
    <t xml:space="preserve">Приложение № 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2024 год и плановый период 2025 и 2026 годов»  
от 24 апреля 2024 года № 8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</si>
</sst>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&quot;₽&quot;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  <font>
      <sz val="12"/>
      <color rgb="FF464C55"/>
      <name val="Times New Roman"/>
      <family val="1"/>
    </font>
    <font>
      <b/>
      <sz val="12"/>
      <color rgb="FF464C55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vertical="top" wrapText="1"/>
    </xf>
    <xf numFmtId="4" fontId="15" fillId="33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left" vertical="top" wrapText="1"/>
    </xf>
    <xf numFmtId="49" fontId="4" fillId="32" borderId="24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4" fontId="2" fillId="32" borderId="24" xfId="0" applyNumberFormat="1" applyFont="1" applyFill="1" applyBorder="1" applyAlignment="1">
      <alignment horizontal="center" vertical="top" wrapText="1"/>
    </xf>
    <xf numFmtId="49" fontId="0" fillId="33" borderId="0" xfId="0" applyNumberFormat="1" applyFill="1" applyAlignment="1">
      <alignment horizontal="center"/>
    </xf>
    <xf numFmtId="0" fontId="4" fillId="0" borderId="26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4" fontId="2" fillId="32" borderId="2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31" xfId="0" applyNumberFormat="1" applyFont="1" applyBorder="1" applyAlignment="1">
      <alignment horizontal="center" vertical="top" wrapText="1"/>
    </xf>
    <xf numFmtId="2" fontId="0" fillId="0" borderId="24" xfId="0" applyNumberFormat="1" applyBorder="1" applyAlignment="1">
      <alignment horizontal="center" vertical="top"/>
    </xf>
    <xf numFmtId="0" fontId="2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26" xfId="0" applyNumberFormat="1" applyFont="1" applyFill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vertical="top" wrapText="1"/>
    </xf>
    <xf numFmtId="49" fontId="4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36" borderId="24" xfId="0" applyNumberFormat="1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horizontal="justify" vertical="center" wrapText="1"/>
    </xf>
    <xf numFmtId="4" fontId="2" fillId="0" borderId="25" xfId="0" applyNumberFormat="1" applyFont="1" applyFill="1" applyBorder="1" applyAlignment="1">
      <alignment horizontal="center" vertical="top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top" wrapText="1"/>
    </xf>
    <xf numFmtId="4" fontId="4" fillId="34" borderId="26" xfId="0" applyNumberFormat="1" applyFont="1" applyFill="1" applyBorder="1" applyAlignment="1">
      <alignment horizontal="center" vertical="top" wrapText="1"/>
    </xf>
    <xf numFmtId="0" fontId="10" fillId="34" borderId="24" xfId="0" applyFont="1" applyFill="1" applyBorder="1" applyAlignment="1">
      <alignment horizontal="center" vertical="top" wrapText="1"/>
    </xf>
    <xf numFmtId="49" fontId="4" fillId="34" borderId="27" xfId="0" applyNumberFormat="1" applyFont="1" applyFill="1" applyBorder="1" applyAlignment="1">
      <alignment horizontal="center" vertical="top" wrapText="1"/>
    </xf>
    <xf numFmtId="49" fontId="2" fillId="35" borderId="24" xfId="0" applyNumberFormat="1" applyFont="1" applyFill="1" applyBorder="1" applyAlignment="1">
      <alignment horizontal="center" vertical="top" wrapText="1"/>
    </xf>
    <xf numFmtId="4" fontId="2" fillId="35" borderId="24" xfId="0" applyNumberFormat="1" applyFont="1" applyFill="1" applyBorder="1" applyAlignment="1">
      <alignment horizontal="center" vertical="top" wrapText="1"/>
    </xf>
    <xf numFmtId="0" fontId="56" fillId="0" borderId="11" xfId="0" applyFont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49" fontId="4" fillId="34" borderId="24" xfId="0" applyNumberFormat="1" applyFont="1" applyFill="1" applyBorder="1" applyAlignment="1">
      <alignment horizontal="center" vertical="top" wrapText="1"/>
    </xf>
    <xf numFmtId="49" fontId="4" fillId="34" borderId="26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justify" vertical="top" wrapText="1"/>
    </xf>
    <xf numFmtId="0" fontId="57" fillId="0" borderId="10" xfId="0" applyFont="1" applyBorder="1" applyAlignment="1">
      <alignment wrapText="1"/>
    </xf>
    <xf numFmtId="0" fontId="56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49" fontId="4" fillId="35" borderId="24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49" fontId="4" fillId="0" borderId="26" xfId="0" applyNumberFormat="1" applyFont="1" applyFill="1" applyBorder="1" applyAlignment="1">
      <alignment vertical="top" wrapText="1"/>
    </xf>
    <xf numFmtId="0" fontId="5" fillId="37" borderId="17" xfId="0" applyFont="1" applyFill="1" applyBorder="1" applyAlignment="1">
      <alignment horizontal="justify" vertical="top" wrapText="1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4" borderId="23" xfId="0" applyNumberFormat="1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justify" vertical="top" wrapText="1"/>
    </xf>
    <xf numFmtId="4" fontId="4" fillId="35" borderId="24" xfId="0" applyNumberFormat="1" applyFont="1" applyFill="1" applyBorder="1" applyAlignment="1">
      <alignment horizontal="center" vertical="top" wrapText="1"/>
    </xf>
    <xf numFmtId="49" fontId="4" fillId="35" borderId="24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2" fontId="15" fillId="33" borderId="24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172" fontId="0" fillId="0" borderId="0" xfId="0" applyNumberFormat="1" applyFill="1" applyAlignment="1">
      <alignment horizontal="center"/>
    </xf>
    <xf numFmtId="0" fontId="55" fillId="0" borderId="35" xfId="0" applyFont="1" applyBorder="1" applyAlignment="1">
      <alignment horizontal="justify" vertical="top" wrapText="1"/>
    </xf>
    <xf numFmtId="0" fontId="55" fillId="0" borderId="35" xfId="0" applyFont="1" applyBorder="1" applyAlignment="1">
      <alignment horizontal="center" vertical="top" wrapText="1"/>
    </xf>
    <xf numFmtId="0" fontId="55" fillId="0" borderId="36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justify" vertical="top" wrapText="1"/>
    </xf>
    <xf numFmtId="0" fontId="18" fillId="0" borderId="2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7" fillId="0" borderId="35" xfId="0" applyFont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top" wrapText="1"/>
    </xf>
    <xf numFmtId="49" fontId="4" fillId="38" borderId="23" xfId="0" applyNumberFormat="1" applyFont="1" applyFill="1" applyBorder="1" applyAlignment="1">
      <alignment vertical="top" wrapText="1"/>
    </xf>
    <xf numFmtId="49" fontId="4" fillId="38" borderId="23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2" fontId="3" fillId="0" borderId="37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5" fillId="0" borderId="27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4" fillId="37" borderId="17" xfId="0" applyFont="1" applyFill="1" applyBorder="1" applyAlignment="1">
      <alignment horizontal="justify" vertical="top" wrapText="1"/>
    </xf>
    <xf numFmtId="0" fontId="15" fillId="0" borderId="24" xfId="0" applyFont="1" applyFill="1" applyBorder="1" applyAlignment="1">
      <alignment horizontal="left" vertical="center" wrapText="1"/>
    </xf>
    <xf numFmtId="49" fontId="2" fillId="0" borderId="39" xfId="0" applyNumberFormat="1" applyFont="1" applyBorder="1" applyAlignment="1">
      <alignment vertical="top" wrapText="1"/>
    </xf>
    <xf numFmtId="0" fontId="2" fillId="35" borderId="40" xfId="0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17" fillId="0" borderId="2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49" fontId="4" fillId="39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49" fontId="2" fillId="0" borderId="24" xfId="52" applyNumberFormat="1" applyFont="1" applyFill="1" applyBorder="1" applyAlignment="1">
      <alignment horizontal="justify" vertical="top" wrapText="1"/>
      <protection/>
    </xf>
    <xf numFmtId="49" fontId="4" fillId="33" borderId="24" xfId="52" applyNumberFormat="1" applyFont="1" applyFill="1" applyBorder="1" applyAlignment="1">
      <alignment horizontal="left" vertical="top" wrapText="1"/>
      <protection/>
    </xf>
    <xf numFmtId="49" fontId="2" fillId="0" borderId="24" xfId="52" applyNumberFormat="1" applyFont="1" applyFill="1" applyBorder="1" applyAlignment="1">
      <alignment horizontal="left" vertical="top" wrapText="1"/>
      <protection/>
    </xf>
    <xf numFmtId="4" fontId="8" fillId="0" borderId="25" xfId="0" applyNumberFormat="1" applyFont="1" applyFill="1" applyBorder="1" applyAlignment="1">
      <alignment horizontal="center" vertical="center" wrapText="1"/>
    </xf>
    <xf numFmtId="4" fontId="5" fillId="39" borderId="24" xfId="52" applyNumberFormat="1" applyFont="1" applyFill="1" applyBorder="1" applyAlignment="1">
      <alignment horizontal="center" vertical="top" wrapText="1"/>
      <protection/>
    </xf>
    <xf numFmtId="4" fontId="2" fillId="0" borderId="24" xfId="52" applyNumberFormat="1" applyFont="1" applyFill="1" applyBorder="1" applyAlignment="1">
      <alignment horizontal="center" vertical="top" wrapText="1"/>
      <protection/>
    </xf>
    <xf numFmtId="4" fontId="4" fillId="33" borderId="24" xfId="52" applyNumberFormat="1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4" fillId="37" borderId="24" xfId="0" applyNumberFormat="1" applyFont="1" applyFill="1" applyBorder="1" applyAlignment="1">
      <alignment horizontal="center" vertical="top" wrapText="1"/>
    </xf>
    <xf numFmtId="4" fontId="4" fillId="37" borderId="2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5" fillId="0" borderId="21" xfId="0" applyFont="1" applyBorder="1" applyAlignment="1">
      <alignment wrapText="1"/>
    </xf>
    <xf numFmtId="0" fontId="58" fillId="0" borderId="32" xfId="0" applyFont="1" applyBorder="1" applyAlignment="1">
      <alignment wrapText="1"/>
    </xf>
    <xf numFmtId="0" fontId="55" fillId="0" borderId="32" xfId="0" applyFont="1" applyBorder="1" applyAlignment="1">
      <alignment wrapText="1"/>
    </xf>
    <xf numFmtId="0" fontId="17" fillId="0" borderId="32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/>
    </xf>
    <xf numFmtId="49" fontId="19" fillId="0" borderId="47" xfId="0" applyNumberFormat="1" applyFont="1" applyBorder="1" applyAlignment="1">
      <alignment horizontal="center" vertical="top"/>
    </xf>
    <xf numFmtId="0" fontId="19" fillId="0" borderId="25" xfId="0" applyFont="1" applyBorder="1" applyAlignment="1">
      <alignment vertical="top"/>
    </xf>
    <xf numFmtId="0" fontId="59" fillId="0" borderId="48" xfId="0" applyFont="1" applyBorder="1" applyAlignment="1">
      <alignment vertical="top"/>
    </xf>
    <xf numFmtId="0" fontId="59" fillId="0" borderId="34" xfId="0" applyFont="1" applyBorder="1" applyAlignment="1">
      <alignment vertical="top"/>
    </xf>
    <xf numFmtId="0" fontId="4" fillId="0" borderId="49" xfId="0" applyFont="1" applyBorder="1" applyAlignment="1">
      <alignment horizontal="center"/>
    </xf>
    <xf numFmtId="0" fontId="4" fillId="0" borderId="35" xfId="0" applyFont="1" applyBorder="1" applyAlignment="1">
      <alignment/>
    </xf>
    <xf numFmtId="49" fontId="19" fillId="0" borderId="36" xfId="0" applyNumberFormat="1" applyFont="1" applyBorder="1" applyAlignment="1">
      <alignment horizontal="center" vertical="top"/>
    </xf>
    <xf numFmtId="0" fontId="19" fillId="0" borderId="24" xfId="0" applyFont="1" applyBorder="1" applyAlignment="1">
      <alignment vertical="top"/>
    </xf>
    <xf numFmtId="0" fontId="17" fillId="0" borderId="5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7" fillId="0" borderId="21" xfId="0" applyFont="1" applyBorder="1" applyAlignment="1">
      <alignment vertical="center" wrapText="1"/>
    </xf>
    <xf numFmtId="0" fontId="15" fillId="0" borderId="17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51" xfId="0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/>
    </xf>
    <xf numFmtId="49" fontId="2" fillId="0" borderId="24" xfId="0" applyNumberFormat="1" applyFont="1" applyBorder="1" applyAlignment="1">
      <alignment horizontal="left" vertical="top"/>
    </xf>
    <xf numFmtId="49" fontId="2" fillId="35" borderId="0" xfId="0" applyNumberFormat="1" applyFont="1" applyFill="1" applyBorder="1" applyAlignment="1">
      <alignment horizontal="center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32" xfId="0" applyFont="1" applyFill="1" applyBorder="1" applyAlignment="1">
      <alignment horizontal="center" vertical="top" wrapText="1"/>
    </xf>
    <xf numFmtId="49" fontId="2" fillId="36" borderId="24" xfId="0" applyNumberFormat="1" applyFont="1" applyFill="1" applyBorder="1" applyAlignment="1">
      <alignment horizontal="center" vertical="top" wrapText="1"/>
    </xf>
    <xf numFmtId="4" fontId="4" fillId="36" borderId="28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40" xfId="0" applyFont="1" applyBorder="1" applyAlignment="1">
      <alignment vertical="center" wrapText="1"/>
    </xf>
    <xf numFmtId="49" fontId="0" fillId="0" borderId="24" xfId="0" applyNumberForma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" fontId="2" fillId="36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60" fillId="0" borderId="35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 wrapText="1"/>
    </xf>
    <xf numFmtId="0" fontId="59" fillId="0" borderId="18" xfId="0" applyFont="1" applyBorder="1" applyAlignment="1">
      <alignment wrapText="1"/>
    </xf>
    <xf numFmtId="0" fontId="60" fillId="0" borderId="35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36" borderId="24" xfId="0" applyNumberFormat="1" applyFont="1" applyFill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justify" vertical="top" wrapText="1"/>
    </xf>
    <xf numFmtId="0" fontId="60" fillId="0" borderId="45" xfId="0" applyFont="1" applyBorder="1" applyAlignment="1">
      <alignment/>
    </xf>
    <xf numFmtId="0" fontId="61" fillId="0" borderId="54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0" fillId="0" borderId="0" xfId="0" applyFill="1" applyAlignment="1">
      <alignment vertical="top"/>
    </xf>
    <xf numFmtId="49" fontId="4" fillId="0" borderId="26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55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vertical="top" wrapText="1"/>
    </xf>
    <xf numFmtId="0" fontId="3" fillId="0" borderId="5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0" fillId="0" borderId="62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2" fillId="0" borderId="6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4" fontId="8" fillId="0" borderId="65" xfId="0" applyNumberFormat="1" applyFont="1" applyFill="1" applyBorder="1" applyAlignment="1">
      <alignment horizontal="center" vertical="top" wrapText="1"/>
    </xf>
    <xf numFmtId="4" fontId="8" fillId="0" borderId="66" xfId="0" applyNumberFormat="1" applyFont="1" applyFill="1" applyBorder="1" applyAlignment="1">
      <alignment horizontal="center" vertical="top" wrapText="1"/>
    </xf>
    <xf numFmtId="4" fontId="8" fillId="0" borderId="3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7">
      <selection activeCell="A3" sqref="A3:C3"/>
    </sheetView>
  </sheetViews>
  <sheetFormatPr defaultColWidth="9.140625" defaultRowHeight="15"/>
  <cols>
    <col min="1" max="1" width="37.8515625" style="0" customWidth="1"/>
    <col min="2" max="2" width="41.28125" style="0" customWidth="1"/>
    <col min="3" max="3" width="29.28125" style="1" customWidth="1"/>
    <col min="4" max="4" width="7.00390625" style="0" customWidth="1"/>
    <col min="5" max="7" width="9.140625" style="0" hidden="1" customWidth="1"/>
  </cols>
  <sheetData>
    <row r="1" spans="1:5" ht="133.5" customHeight="1">
      <c r="A1" s="397" t="s">
        <v>597</v>
      </c>
      <c r="B1" s="397"/>
      <c r="C1" s="397"/>
      <c r="E1" s="2"/>
    </row>
    <row r="2" spans="1:5" ht="35.25" customHeight="1" hidden="1">
      <c r="A2" s="397"/>
      <c r="B2" s="397"/>
      <c r="C2" s="397"/>
      <c r="E2" s="2"/>
    </row>
    <row r="3" spans="1:7" ht="111.75" customHeight="1">
      <c r="A3" s="398" t="s">
        <v>586</v>
      </c>
      <c r="B3" s="398"/>
      <c r="C3" s="398"/>
      <c r="D3" s="351"/>
      <c r="E3" s="351"/>
      <c r="F3" s="351"/>
      <c r="G3" s="351"/>
    </row>
    <row r="4" spans="1:5" ht="16.5" customHeight="1">
      <c r="A4" s="139"/>
      <c r="B4" s="139"/>
      <c r="C4" s="139"/>
      <c r="E4" s="2"/>
    </row>
    <row r="5" spans="1:3" ht="32.25" customHeight="1">
      <c r="A5" s="396" t="s">
        <v>533</v>
      </c>
      <c r="B5" s="396"/>
      <c r="C5" s="396"/>
    </row>
    <row r="6" ht="15.75" thickBot="1">
      <c r="C6" s="140" t="s">
        <v>179</v>
      </c>
    </row>
    <row r="7" spans="1:3" ht="15.75" customHeight="1">
      <c r="A7" s="392" t="s">
        <v>24</v>
      </c>
      <c r="B7" s="392" t="s">
        <v>25</v>
      </c>
      <c r="C7" s="11" t="s">
        <v>26</v>
      </c>
    </row>
    <row r="8" spans="1:3" ht="17.25" customHeight="1" thickBot="1">
      <c r="A8" s="393"/>
      <c r="B8" s="393"/>
      <c r="C8" s="9" t="s">
        <v>452</v>
      </c>
    </row>
    <row r="9" spans="1:3" ht="30.75" customHeight="1" thickBot="1">
      <c r="A9" s="5" t="s">
        <v>27</v>
      </c>
      <c r="B9" s="6" t="s">
        <v>28</v>
      </c>
      <c r="C9" s="7" t="s">
        <v>23</v>
      </c>
    </row>
    <row r="10" spans="1:3" ht="32.25" customHeight="1" thickBot="1">
      <c r="A10" s="5" t="s">
        <v>29</v>
      </c>
      <c r="B10" s="6" t="s">
        <v>30</v>
      </c>
      <c r="C10" s="7" t="s">
        <v>23</v>
      </c>
    </row>
    <row r="11" spans="1:3" ht="49.5" customHeight="1" thickBot="1">
      <c r="A11" s="5" t="s">
        <v>31</v>
      </c>
      <c r="B11" s="6" t="s">
        <v>434</v>
      </c>
      <c r="C11" s="7" t="s">
        <v>23</v>
      </c>
    </row>
    <row r="12" spans="1:3" ht="48" customHeight="1" thickBot="1">
      <c r="A12" s="8" t="s">
        <v>32</v>
      </c>
      <c r="B12" s="4" t="s">
        <v>435</v>
      </c>
      <c r="C12" s="9" t="s">
        <v>23</v>
      </c>
    </row>
    <row r="13" spans="1:3" ht="45.75" customHeight="1" thickBot="1">
      <c r="A13" s="5" t="s">
        <v>33</v>
      </c>
      <c r="B13" s="6" t="s">
        <v>34</v>
      </c>
      <c r="C13" s="7" t="s">
        <v>23</v>
      </c>
    </row>
    <row r="14" spans="1:3" ht="46.5" customHeight="1" thickBot="1">
      <c r="A14" s="8" t="s">
        <v>35</v>
      </c>
      <c r="B14" s="4" t="s">
        <v>36</v>
      </c>
      <c r="C14" s="9" t="s">
        <v>23</v>
      </c>
    </row>
    <row r="15" spans="1:3" ht="47.25" customHeight="1" thickBot="1">
      <c r="A15" s="5" t="s">
        <v>37</v>
      </c>
      <c r="B15" s="6" t="s">
        <v>38</v>
      </c>
      <c r="C15" s="7" t="s">
        <v>23</v>
      </c>
    </row>
    <row r="16" spans="1:3" ht="65.25" customHeight="1" thickBot="1">
      <c r="A16" s="5" t="s">
        <v>39</v>
      </c>
      <c r="B16" s="6" t="s">
        <v>436</v>
      </c>
      <c r="C16" s="7" t="s">
        <v>23</v>
      </c>
    </row>
    <row r="17" spans="1:3" ht="62.25" customHeight="1" thickBot="1">
      <c r="A17" s="8" t="s">
        <v>40</v>
      </c>
      <c r="B17" s="4" t="s">
        <v>437</v>
      </c>
      <c r="C17" s="9" t="s">
        <v>23</v>
      </c>
    </row>
    <row r="18" spans="1:3" ht="72" thickBot="1">
      <c r="A18" s="5" t="s">
        <v>41</v>
      </c>
      <c r="B18" s="6" t="s">
        <v>42</v>
      </c>
      <c r="C18" s="9" t="s">
        <v>23</v>
      </c>
    </row>
    <row r="19" spans="1:8" ht="64.5" customHeight="1" thickBot="1">
      <c r="A19" s="8" t="s">
        <v>43</v>
      </c>
      <c r="B19" s="4" t="s">
        <v>44</v>
      </c>
      <c r="C19" s="9" t="s">
        <v>23</v>
      </c>
      <c r="H19" t="s">
        <v>375</v>
      </c>
    </row>
    <row r="20" spans="1:3" ht="33" customHeight="1" thickBot="1">
      <c r="A20" s="5" t="s">
        <v>45</v>
      </c>
      <c r="B20" s="6" t="s">
        <v>46</v>
      </c>
      <c r="C20" s="145">
        <v>2871095.89</v>
      </c>
    </row>
    <row r="21" spans="1:3" ht="18.75" customHeight="1" thickBot="1">
      <c r="A21" s="5" t="s">
        <v>47</v>
      </c>
      <c r="B21" s="6" t="s">
        <v>48</v>
      </c>
      <c r="C21" s="145">
        <f>C22</f>
        <v>-26213588.28</v>
      </c>
    </row>
    <row r="22" spans="1:3" ht="32.25" customHeight="1" thickBot="1">
      <c r="A22" s="8" t="s">
        <v>49</v>
      </c>
      <c r="B22" s="4" t="s">
        <v>50</v>
      </c>
      <c r="C22" s="146">
        <f>C23</f>
        <v>-26213588.28</v>
      </c>
    </row>
    <row r="23" spans="1:3" ht="33" customHeight="1" thickBot="1">
      <c r="A23" s="8" t="s">
        <v>51</v>
      </c>
      <c r="B23" s="4" t="s">
        <v>52</v>
      </c>
      <c r="C23" s="146">
        <f>C24</f>
        <v>-26213588.28</v>
      </c>
    </row>
    <row r="24" spans="1:3" ht="31.5" customHeight="1" thickBot="1">
      <c r="A24" s="8" t="s">
        <v>53</v>
      </c>
      <c r="B24" s="4" t="s">
        <v>54</v>
      </c>
      <c r="C24" s="146">
        <v>-26213588.28</v>
      </c>
    </row>
    <row r="25" spans="1:3" ht="33" customHeight="1" thickBot="1">
      <c r="A25" s="5" t="s">
        <v>55</v>
      </c>
      <c r="B25" s="6" t="s">
        <v>56</v>
      </c>
      <c r="C25" s="145">
        <f>C26</f>
        <v>29084684.17</v>
      </c>
    </row>
    <row r="26" spans="1:3" ht="36" customHeight="1" thickBot="1">
      <c r="A26" s="8" t="s">
        <v>57</v>
      </c>
      <c r="B26" s="4" t="s">
        <v>58</v>
      </c>
      <c r="C26" s="146">
        <f>C27</f>
        <v>29084684.17</v>
      </c>
    </row>
    <row r="27" spans="1:3" ht="33.75" customHeight="1" thickBot="1">
      <c r="A27" s="8" t="s">
        <v>59</v>
      </c>
      <c r="B27" s="4" t="s">
        <v>60</v>
      </c>
      <c r="C27" s="146">
        <f>C28</f>
        <v>29084684.17</v>
      </c>
    </row>
    <row r="28" spans="1:3" ht="34.5" customHeight="1" thickBot="1">
      <c r="A28" s="8" t="s">
        <v>61</v>
      </c>
      <c r="B28" s="4" t="s">
        <v>62</v>
      </c>
      <c r="C28" s="146">
        <v>29084684.17</v>
      </c>
    </row>
    <row r="29" spans="1:4" ht="21.75" customHeight="1" thickBot="1">
      <c r="A29" s="394" t="s">
        <v>63</v>
      </c>
      <c r="B29" s="395"/>
      <c r="C29" s="145">
        <v>2871095.89</v>
      </c>
      <c r="D29" t="s">
        <v>587</v>
      </c>
    </row>
  </sheetData>
  <sheetProtection/>
  <mergeCells count="6">
    <mergeCell ref="A7:A8"/>
    <mergeCell ref="B7:B8"/>
    <mergeCell ref="A29:B29"/>
    <mergeCell ref="A5:C5"/>
    <mergeCell ref="A1:C2"/>
    <mergeCell ref="A3:C3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view="pageBreakPreview" zoomScaleSheetLayoutView="100" zoomScalePageLayoutView="0" workbookViewId="0" topLeftCell="A138">
      <selection activeCell="L41" sqref="L4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38" customWidth="1"/>
    <col min="6" max="6" width="16.421875" style="37" customWidth="1"/>
    <col min="7" max="7" width="17.00390625" style="0" customWidth="1"/>
  </cols>
  <sheetData>
    <row r="1" spans="1:7" ht="102.75" customHeight="1">
      <c r="A1" s="438" t="s">
        <v>578</v>
      </c>
      <c r="B1" s="438"/>
      <c r="C1" s="438"/>
      <c r="D1" s="438"/>
      <c r="E1" s="438"/>
      <c r="F1" s="438"/>
      <c r="G1" s="438"/>
    </row>
    <row r="2" spans="1:7" ht="30.75" customHeight="1">
      <c r="A2" s="437" t="s">
        <v>553</v>
      </c>
      <c r="B2" s="437"/>
      <c r="C2" s="437"/>
      <c r="D2" s="437"/>
      <c r="E2" s="437"/>
      <c r="F2" s="437"/>
      <c r="G2" s="437"/>
    </row>
    <row r="3" spans="6:7" ht="15">
      <c r="F3" s="439" t="s">
        <v>178</v>
      </c>
      <c r="G3" s="439"/>
    </row>
    <row r="4" spans="1:7" ht="15.75" customHeight="1">
      <c r="A4" s="50" t="s">
        <v>121</v>
      </c>
      <c r="B4" s="50" t="s">
        <v>123</v>
      </c>
      <c r="C4" s="50"/>
      <c r="D4" s="50"/>
      <c r="E4" s="51"/>
      <c r="F4" s="440" t="s">
        <v>554</v>
      </c>
      <c r="G4" s="440" t="s">
        <v>555</v>
      </c>
    </row>
    <row r="5" spans="1:7" ht="16.5" customHeight="1">
      <c r="A5" s="50" t="s">
        <v>122</v>
      </c>
      <c r="B5" s="50" t="s">
        <v>124</v>
      </c>
      <c r="C5" s="50" t="s">
        <v>125</v>
      </c>
      <c r="D5" s="50" t="s">
        <v>126</v>
      </c>
      <c r="E5" s="53" t="s">
        <v>127</v>
      </c>
      <c r="F5" s="441"/>
      <c r="G5" s="441"/>
    </row>
    <row r="6" spans="1:7" ht="16.5" thickBot="1">
      <c r="A6" s="50"/>
      <c r="B6" s="50" t="s">
        <v>122</v>
      </c>
      <c r="C6" s="54"/>
      <c r="D6" s="54"/>
      <c r="E6" s="55"/>
      <c r="F6" s="442"/>
      <c r="G6" s="442"/>
    </row>
    <row r="7" spans="1:7" s="59" customFormat="1" ht="21" customHeight="1" thickBot="1">
      <c r="A7" s="165" t="s">
        <v>145</v>
      </c>
      <c r="B7" s="165" t="s">
        <v>146</v>
      </c>
      <c r="C7" s="166" t="s">
        <v>160</v>
      </c>
      <c r="D7" s="165" t="s">
        <v>149</v>
      </c>
      <c r="E7" s="167" t="s">
        <v>130</v>
      </c>
      <c r="F7" s="168">
        <f>F8+F13+F29+F24</f>
        <v>8876527.83</v>
      </c>
      <c r="G7" s="168">
        <f>G8+G13+G29+G24</f>
        <v>9461357.83</v>
      </c>
    </row>
    <row r="8" spans="1:7" s="59" customFormat="1" ht="36" customHeight="1" thickBot="1">
      <c r="A8" s="44" t="s">
        <v>145</v>
      </c>
      <c r="B8" s="44" t="s">
        <v>147</v>
      </c>
      <c r="C8" s="44" t="s">
        <v>160</v>
      </c>
      <c r="D8" s="44" t="s">
        <v>149</v>
      </c>
      <c r="E8" s="169" t="s">
        <v>273</v>
      </c>
      <c r="F8" s="159">
        <f aca="true" t="shared" si="0" ref="F8:G11">F9</f>
        <v>440400</v>
      </c>
      <c r="G8" s="159">
        <f t="shared" si="0"/>
        <v>440400</v>
      </c>
    </row>
    <row r="9" spans="1:7" ht="63" customHeight="1" thickBot="1">
      <c r="A9" s="68" t="s">
        <v>145</v>
      </c>
      <c r="B9" s="57" t="s">
        <v>147</v>
      </c>
      <c r="C9" s="57" t="s">
        <v>166</v>
      </c>
      <c r="D9" s="57" t="s">
        <v>149</v>
      </c>
      <c r="E9" s="164" t="s">
        <v>315</v>
      </c>
      <c r="F9" s="160">
        <f t="shared" si="0"/>
        <v>440400</v>
      </c>
      <c r="G9" s="160">
        <f t="shared" si="0"/>
        <v>440400</v>
      </c>
    </row>
    <row r="10" spans="1:7" ht="66" customHeight="1" thickBot="1">
      <c r="A10" s="68" t="s">
        <v>145</v>
      </c>
      <c r="B10" s="57" t="s">
        <v>147</v>
      </c>
      <c r="C10" s="57" t="s">
        <v>165</v>
      </c>
      <c r="D10" s="57" t="s">
        <v>149</v>
      </c>
      <c r="E10" s="164" t="s">
        <v>355</v>
      </c>
      <c r="F10" s="160">
        <f>F11</f>
        <v>440400</v>
      </c>
      <c r="G10" s="160">
        <f t="shared" si="0"/>
        <v>440400</v>
      </c>
    </row>
    <row r="11" spans="1:7" ht="30.75" customHeight="1" thickBot="1">
      <c r="A11" s="57" t="s">
        <v>145</v>
      </c>
      <c r="B11" s="57" t="s">
        <v>147</v>
      </c>
      <c r="C11" s="58" t="s">
        <v>172</v>
      </c>
      <c r="D11" s="57" t="s">
        <v>149</v>
      </c>
      <c r="E11" s="164" t="s">
        <v>356</v>
      </c>
      <c r="F11" s="160">
        <f t="shared" si="0"/>
        <v>440400</v>
      </c>
      <c r="G11" s="160">
        <f t="shared" si="0"/>
        <v>440400</v>
      </c>
    </row>
    <row r="12" spans="1:7" ht="36" customHeight="1" thickBot="1">
      <c r="A12" s="57" t="s">
        <v>145</v>
      </c>
      <c r="B12" s="57" t="s">
        <v>147</v>
      </c>
      <c r="C12" s="58" t="s">
        <v>172</v>
      </c>
      <c r="D12" s="57" t="s">
        <v>267</v>
      </c>
      <c r="E12" s="164" t="s">
        <v>261</v>
      </c>
      <c r="F12" s="160">
        <v>440400</v>
      </c>
      <c r="G12" s="160">
        <v>440400</v>
      </c>
    </row>
    <row r="13" spans="1:7" s="60" customFormat="1" ht="69" customHeight="1" thickBot="1">
      <c r="A13" s="64" t="s">
        <v>145</v>
      </c>
      <c r="B13" s="64" t="s">
        <v>150</v>
      </c>
      <c r="C13" s="64" t="s">
        <v>160</v>
      </c>
      <c r="D13" s="44" t="s">
        <v>149</v>
      </c>
      <c r="E13" s="163" t="s">
        <v>244</v>
      </c>
      <c r="F13" s="159">
        <f>F14</f>
        <v>2567100</v>
      </c>
      <c r="G13" s="159">
        <f>G14</f>
        <v>3238819.44</v>
      </c>
    </row>
    <row r="14" spans="1:7" s="59" customFormat="1" ht="66.75" customHeight="1" thickBot="1">
      <c r="A14" s="57" t="s">
        <v>145</v>
      </c>
      <c r="B14" s="57" t="s">
        <v>150</v>
      </c>
      <c r="C14" s="57" t="s">
        <v>166</v>
      </c>
      <c r="D14" s="57" t="s">
        <v>149</v>
      </c>
      <c r="E14" s="164" t="s">
        <v>315</v>
      </c>
      <c r="F14" s="160">
        <f>F15</f>
        <v>2567100</v>
      </c>
      <c r="G14" s="160">
        <f>G15</f>
        <v>3238819.44</v>
      </c>
    </row>
    <row r="15" spans="1:7" s="60" customFormat="1" ht="66.75" customHeight="1" thickBot="1">
      <c r="A15" s="57" t="s">
        <v>145</v>
      </c>
      <c r="B15" s="57" t="s">
        <v>150</v>
      </c>
      <c r="C15" s="57" t="s">
        <v>165</v>
      </c>
      <c r="D15" s="57" t="s">
        <v>149</v>
      </c>
      <c r="E15" s="164" t="s">
        <v>312</v>
      </c>
      <c r="F15" s="160">
        <f>F16+F20+F22</f>
        <v>2567100</v>
      </c>
      <c r="G15" s="160">
        <f>G16+G20+G22</f>
        <v>3238819.44</v>
      </c>
    </row>
    <row r="16" spans="1:7" ht="21.75" customHeight="1" thickBot="1">
      <c r="A16" s="57" t="s">
        <v>145</v>
      </c>
      <c r="B16" s="57" t="s">
        <v>150</v>
      </c>
      <c r="C16" s="57" t="s">
        <v>173</v>
      </c>
      <c r="D16" s="57" t="s">
        <v>149</v>
      </c>
      <c r="E16" s="164" t="s">
        <v>245</v>
      </c>
      <c r="F16" s="160">
        <f>F17+F18+F19</f>
        <v>2566100</v>
      </c>
      <c r="G16" s="160">
        <f>G17+G18+G19</f>
        <v>3237819.44</v>
      </c>
    </row>
    <row r="17" spans="1:7" ht="35.25" customHeight="1" thickBot="1">
      <c r="A17" s="57" t="s">
        <v>145</v>
      </c>
      <c r="B17" s="57" t="s">
        <v>150</v>
      </c>
      <c r="C17" s="57" t="s">
        <v>173</v>
      </c>
      <c r="D17" s="57" t="s">
        <v>267</v>
      </c>
      <c r="E17" s="164" t="s">
        <v>243</v>
      </c>
      <c r="F17" s="160">
        <v>895100</v>
      </c>
      <c r="G17" s="160">
        <v>895100</v>
      </c>
    </row>
    <row r="18" spans="1:7" ht="48" customHeight="1" thickBot="1">
      <c r="A18" s="57" t="s">
        <v>145</v>
      </c>
      <c r="B18" s="57" t="s">
        <v>150</v>
      </c>
      <c r="C18" s="57" t="s">
        <v>173</v>
      </c>
      <c r="D18" s="57" t="s">
        <v>268</v>
      </c>
      <c r="E18" s="164" t="s">
        <v>131</v>
      </c>
      <c r="F18" s="160">
        <v>1181000</v>
      </c>
      <c r="G18" s="160">
        <v>1852719.44</v>
      </c>
    </row>
    <row r="19" spans="1:7" s="60" customFormat="1" ht="20.25" customHeight="1" thickBot="1">
      <c r="A19" s="57" t="s">
        <v>145</v>
      </c>
      <c r="B19" s="57" t="s">
        <v>150</v>
      </c>
      <c r="C19" s="57" t="s">
        <v>173</v>
      </c>
      <c r="D19" s="57" t="s">
        <v>269</v>
      </c>
      <c r="E19" s="164" t="s">
        <v>246</v>
      </c>
      <c r="F19" s="160">
        <v>490000</v>
      </c>
      <c r="G19" s="160">
        <v>490000</v>
      </c>
    </row>
    <row r="20" spans="1:7" s="60" customFormat="1" ht="63" customHeight="1" hidden="1" thickBot="1">
      <c r="A20" s="57" t="s">
        <v>145</v>
      </c>
      <c r="B20" s="57" t="s">
        <v>150</v>
      </c>
      <c r="C20" s="57" t="s">
        <v>474</v>
      </c>
      <c r="D20" s="57" t="s">
        <v>149</v>
      </c>
      <c r="E20" s="164" t="s">
        <v>508</v>
      </c>
      <c r="F20" s="160"/>
      <c r="G20" s="160"/>
    </row>
    <row r="21" spans="1:7" s="60" customFormat="1" ht="47.25" customHeight="1" hidden="1" thickBot="1">
      <c r="A21" s="57" t="s">
        <v>145</v>
      </c>
      <c r="B21" s="57" t="s">
        <v>150</v>
      </c>
      <c r="C21" s="57" t="s">
        <v>474</v>
      </c>
      <c r="D21" s="57" t="s">
        <v>268</v>
      </c>
      <c r="E21" s="164" t="s">
        <v>131</v>
      </c>
      <c r="F21" s="160"/>
      <c r="G21" s="328"/>
    </row>
    <row r="22" spans="1:7" s="60" customFormat="1" ht="47.25" customHeight="1" thickBot="1">
      <c r="A22" s="57" t="s">
        <v>145</v>
      </c>
      <c r="B22" s="57" t="s">
        <v>150</v>
      </c>
      <c r="C22" s="57" t="s">
        <v>380</v>
      </c>
      <c r="D22" s="57" t="s">
        <v>149</v>
      </c>
      <c r="E22" s="164" t="s">
        <v>381</v>
      </c>
      <c r="F22" s="276">
        <v>1000</v>
      </c>
      <c r="G22" s="277">
        <v>1000</v>
      </c>
    </row>
    <row r="23" spans="1:7" s="60" customFormat="1" ht="47.25" customHeight="1" thickBot="1">
      <c r="A23" s="57" t="s">
        <v>145</v>
      </c>
      <c r="B23" s="57" t="s">
        <v>150</v>
      </c>
      <c r="C23" s="57" t="s">
        <v>380</v>
      </c>
      <c r="D23" s="57" t="s">
        <v>268</v>
      </c>
      <c r="E23" s="299" t="s">
        <v>131</v>
      </c>
      <c r="F23" s="277">
        <v>1000</v>
      </c>
      <c r="G23" s="160">
        <v>1000</v>
      </c>
    </row>
    <row r="24" spans="1:7" ht="19.5" customHeight="1" thickBot="1">
      <c r="A24" s="44" t="s">
        <v>145</v>
      </c>
      <c r="B24" s="44" t="s">
        <v>17</v>
      </c>
      <c r="C24" s="44" t="s">
        <v>160</v>
      </c>
      <c r="D24" s="44" t="s">
        <v>149</v>
      </c>
      <c r="E24" s="247" t="s">
        <v>247</v>
      </c>
      <c r="F24" s="248">
        <f aca="true" t="shared" si="1" ref="F24:G27">F25</f>
        <v>50000</v>
      </c>
      <c r="G24" s="248">
        <f t="shared" si="1"/>
        <v>50000</v>
      </c>
    </row>
    <row r="25" spans="1:7" ht="60.75" customHeight="1" thickBot="1">
      <c r="A25" s="57" t="s">
        <v>145</v>
      </c>
      <c r="B25" s="57" t="s">
        <v>17</v>
      </c>
      <c r="C25" s="57" t="s">
        <v>166</v>
      </c>
      <c r="D25" s="57" t="s">
        <v>149</v>
      </c>
      <c r="E25" s="164" t="s">
        <v>315</v>
      </c>
      <c r="F25" s="160">
        <f t="shared" si="1"/>
        <v>50000</v>
      </c>
      <c r="G25" s="160">
        <f t="shared" si="1"/>
        <v>50000</v>
      </c>
    </row>
    <row r="26" spans="1:7" ht="65.25" customHeight="1" thickBot="1">
      <c r="A26" s="57" t="s">
        <v>145</v>
      </c>
      <c r="B26" s="57" t="s">
        <v>17</v>
      </c>
      <c r="C26" s="57" t="s">
        <v>165</v>
      </c>
      <c r="D26" s="57" t="s">
        <v>149</v>
      </c>
      <c r="E26" s="164" t="s">
        <v>312</v>
      </c>
      <c r="F26" s="160">
        <f t="shared" si="1"/>
        <v>50000</v>
      </c>
      <c r="G26" s="160">
        <f t="shared" si="1"/>
        <v>50000</v>
      </c>
    </row>
    <row r="27" spans="1:7" s="60" customFormat="1" ht="18" customHeight="1" thickBot="1">
      <c r="A27" s="57" t="s">
        <v>145</v>
      </c>
      <c r="B27" s="57" t="s">
        <v>17</v>
      </c>
      <c r="C27" s="57" t="s">
        <v>270</v>
      </c>
      <c r="D27" s="57" t="s">
        <v>149</v>
      </c>
      <c r="E27" s="164" t="s">
        <v>248</v>
      </c>
      <c r="F27" s="160">
        <f t="shared" si="1"/>
        <v>50000</v>
      </c>
      <c r="G27" s="160">
        <f t="shared" si="1"/>
        <v>50000</v>
      </c>
    </row>
    <row r="28" spans="1:7" ht="21.75" customHeight="1" thickBot="1">
      <c r="A28" s="109" t="s">
        <v>145</v>
      </c>
      <c r="B28" s="109" t="s">
        <v>17</v>
      </c>
      <c r="C28" s="175" t="s">
        <v>270</v>
      </c>
      <c r="D28" s="175" t="s">
        <v>271</v>
      </c>
      <c r="E28" s="164" t="s">
        <v>249</v>
      </c>
      <c r="F28" s="160">
        <v>50000</v>
      </c>
      <c r="G28" s="160">
        <v>50000</v>
      </c>
    </row>
    <row r="29" spans="1:7" ht="20.25" customHeight="1" thickBot="1">
      <c r="A29" s="44" t="s">
        <v>145</v>
      </c>
      <c r="B29" s="44">
        <v>13</v>
      </c>
      <c r="C29" s="44" t="s">
        <v>160</v>
      </c>
      <c r="D29" s="44" t="s">
        <v>149</v>
      </c>
      <c r="E29" s="163" t="s">
        <v>132</v>
      </c>
      <c r="F29" s="159">
        <f>F30+F35</f>
        <v>5819027.83</v>
      </c>
      <c r="G29" s="159">
        <f>G30+G35</f>
        <v>5732138.39</v>
      </c>
    </row>
    <row r="30" spans="1:7" ht="69.75" customHeight="1" thickBot="1">
      <c r="A30" s="57" t="s">
        <v>145</v>
      </c>
      <c r="B30" s="57" t="s">
        <v>15</v>
      </c>
      <c r="C30" s="57" t="s">
        <v>166</v>
      </c>
      <c r="D30" s="57" t="s">
        <v>149</v>
      </c>
      <c r="E30" s="164" t="s">
        <v>351</v>
      </c>
      <c r="F30" s="160">
        <f>F31</f>
        <v>5769027.83</v>
      </c>
      <c r="G30" s="160">
        <f>G31</f>
        <v>5682138.39</v>
      </c>
    </row>
    <row r="31" spans="1:7" ht="65.25" customHeight="1" thickBot="1">
      <c r="A31" s="57" t="s">
        <v>145</v>
      </c>
      <c r="B31" s="57">
        <v>13</v>
      </c>
      <c r="C31" s="57" t="s">
        <v>165</v>
      </c>
      <c r="D31" s="57" t="s">
        <v>149</v>
      </c>
      <c r="E31" s="164" t="s">
        <v>355</v>
      </c>
      <c r="F31" s="160">
        <f>F32</f>
        <v>5769027.83</v>
      </c>
      <c r="G31" s="160">
        <f>G32</f>
        <v>5682138.39</v>
      </c>
    </row>
    <row r="32" spans="1:7" ht="35.25" customHeight="1" thickBot="1">
      <c r="A32" s="57" t="s">
        <v>145</v>
      </c>
      <c r="B32" s="57" t="s">
        <v>15</v>
      </c>
      <c r="C32" s="57" t="s">
        <v>174</v>
      </c>
      <c r="D32" s="57" t="s">
        <v>149</v>
      </c>
      <c r="E32" s="164" t="s">
        <v>250</v>
      </c>
      <c r="F32" s="160">
        <f>F33+F34</f>
        <v>5769027.83</v>
      </c>
      <c r="G32" s="160">
        <f>G33+G34</f>
        <v>5682138.39</v>
      </c>
    </row>
    <row r="33" spans="1:7" ht="33" customHeight="1" thickBot="1">
      <c r="A33" s="57" t="s">
        <v>145</v>
      </c>
      <c r="B33" s="57">
        <v>13</v>
      </c>
      <c r="C33" s="57" t="s">
        <v>174</v>
      </c>
      <c r="D33" s="57" t="s">
        <v>267</v>
      </c>
      <c r="E33" s="164" t="s">
        <v>243</v>
      </c>
      <c r="F33" s="160">
        <v>5229027.83</v>
      </c>
      <c r="G33" s="160">
        <v>5142138.39</v>
      </c>
    </row>
    <row r="34" spans="1:7" ht="49.5" customHeight="1" thickBot="1">
      <c r="A34" s="57" t="s">
        <v>145</v>
      </c>
      <c r="B34" s="57">
        <v>13</v>
      </c>
      <c r="C34" s="57" t="s">
        <v>174</v>
      </c>
      <c r="D34" s="57" t="s">
        <v>268</v>
      </c>
      <c r="E34" s="164" t="s">
        <v>131</v>
      </c>
      <c r="F34" s="160">
        <v>540000</v>
      </c>
      <c r="G34" s="160">
        <v>540000</v>
      </c>
    </row>
    <row r="35" spans="1:7" ht="49.5" customHeight="1" thickBot="1">
      <c r="A35" s="57" t="s">
        <v>145</v>
      </c>
      <c r="B35" s="57" t="s">
        <v>15</v>
      </c>
      <c r="C35" s="57" t="s">
        <v>313</v>
      </c>
      <c r="D35" s="57" t="s">
        <v>149</v>
      </c>
      <c r="E35" s="164" t="s">
        <v>314</v>
      </c>
      <c r="F35" s="160">
        <f>F36</f>
        <v>50000</v>
      </c>
      <c r="G35" s="160">
        <f>G36</f>
        <v>50000</v>
      </c>
    </row>
    <row r="36" spans="1:7" ht="49.5" customHeight="1" thickBot="1">
      <c r="A36" s="57" t="s">
        <v>145</v>
      </c>
      <c r="B36" s="57" t="s">
        <v>15</v>
      </c>
      <c r="C36" s="57" t="s">
        <v>313</v>
      </c>
      <c r="D36" s="57" t="s">
        <v>268</v>
      </c>
      <c r="E36" s="164" t="s">
        <v>131</v>
      </c>
      <c r="F36" s="160">
        <v>50000</v>
      </c>
      <c r="G36" s="160">
        <v>50000</v>
      </c>
    </row>
    <row r="37" spans="1:7" ht="25.5" customHeight="1" thickBot="1">
      <c r="A37" s="220" t="s">
        <v>147</v>
      </c>
      <c r="B37" s="221" t="s">
        <v>148</v>
      </c>
      <c r="C37" s="222" t="s">
        <v>160</v>
      </c>
      <c r="D37" s="223" t="s">
        <v>149</v>
      </c>
      <c r="E37" s="224" t="s">
        <v>318</v>
      </c>
      <c r="F37" s="172">
        <f aca="true" t="shared" si="2" ref="F37:G41">SUM(F38)</f>
        <v>232700</v>
      </c>
      <c r="G37" s="172">
        <f t="shared" si="2"/>
        <v>255200</v>
      </c>
    </row>
    <row r="38" spans="1:7" ht="26.25" customHeight="1" thickBot="1">
      <c r="A38" s="209" t="s">
        <v>147</v>
      </c>
      <c r="B38" s="210" t="s">
        <v>148</v>
      </c>
      <c r="C38" s="211" t="s">
        <v>160</v>
      </c>
      <c r="D38" s="204" t="s">
        <v>149</v>
      </c>
      <c r="E38" s="202" t="s">
        <v>319</v>
      </c>
      <c r="F38" s="159">
        <f t="shared" si="2"/>
        <v>232700</v>
      </c>
      <c r="G38" s="159">
        <f t="shared" si="2"/>
        <v>255200</v>
      </c>
    </row>
    <row r="39" spans="1:7" ht="61.5" customHeight="1" thickBot="1">
      <c r="A39" s="205" t="s">
        <v>147</v>
      </c>
      <c r="B39" s="206" t="s">
        <v>148</v>
      </c>
      <c r="C39" s="212" t="s">
        <v>166</v>
      </c>
      <c r="D39" s="32" t="s">
        <v>149</v>
      </c>
      <c r="E39" s="14" t="s">
        <v>315</v>
      </c>
      <c r="F39" s="160">
        <f t="shared" si="2"/>
        <v>232700</v>
      </c>
      <c r="G39" s="160">
        <f t="shared" si="2"/>
        <v>255200</v>
      </c>
    </row>
    <row r="40" spans="1:7" ht="61.5" customHeight="1" thickBot="1">
      <c r="A40" s="205" t="s">
        <v>147</v>
      </c>
      <c r="B40" s="206" t="s">
        <v>148</v>
      </c>
      <c r="C40" s="212" t="s">
        <v>165</v>
      </c>
      <c r="D40" s="32" t="s">
        <v>149</v>
      </c>
      <c r="E40" s="14" t="s">
        <v>312</v>
      </c>
      <c r="F40" s="160">
        <f t="shared" si="2"/>
        <v>232700</v>
      </c>
      <c r="G40" s="160">
        <f t="shared" si="2"/>
        <v>255200</v>
      </c>
    </row>
    <row r="41" spans="1:7" ht="49.5" customHeight="1" thickBot="1">
      <c r="A41" s="205" t="s">
        <v>147</v>
      </c>
      <c r="B41" s="206" t="s">
        <v>148</v>
      </c>
      <c r="C41" s="212" t="s">
        <v>321</v>
      </c>
      <c r="D41" s="32" t="s">
        <v>149</v>
      </c>
      <c r="E41" s="14" t="s">
        <v>320</v>
      </c>
      <c r="F41" s="160">
        <f t="shared" si="2"/>
        <v>232700</v>
      </c>
      <c r="G41" s="160">
        <f t="shared" si="2"/>
        <v>255200</v>
      </c>
    </row>
    <row r="42" spans="1:7" ht="35.25" customHeight="1" thickBot="1">
      <c r="A42" s="205" t="s">
        <v>147</v>
      </c>
      <c r="B42" s="206" t="s">
        <v>148</v>
      </c>
      <c r="C42" s="212" t="s">
        <v>321</v>
      </c>
      <c r="D42" s="12">
        <v>120</v>
      </c>
      <c r="E42" s="14" t="s">
        <v>243</v>
      </c>
      <c r="F42" s="160">
        <v>232700</v>
      </c>
      <c r="G42" s="160">
        <v>255200</v>
      </c>
    </row>
    <row r="43" spans="1:7" ht="33.75" customHeight="1" thickBot="1">
      <c r="A43" s="178" t="s">
        <v>148</v>
      </c>
      <c r="B43" s="178" t="s">
        <v>146</v>
      </c>
      <c r="C43" s="178" t="s">
        <v>160</v>
      </c>
      <c r="D43" s="178" t="s">
        <v>149</v>
      </c>
      <c r="E43" s="179" t="s">
        <v>251</v>
      </c>
      <c r="F43" s="180">
        <f>F44+F49</f>
        <v>329818.18</v>
      </c>
      <c r="G43" s="180">
        <f>G44+G49</f>
        <v>329818.18</v>
      </c>
    </row>
    <row r="44" spans="1:7" ht="47.25" customHeight="1" hidden="1" thickBot="1">
      <c r="A44" s="57" t="s">
        <v>148</v>
      </c>
      <c r="B44" s="57" t="s">
        <v>153</v>
      </c>
      <c r="C44" s="57" t="s">
        <v>160</v>
      </c>
      <c r="D44" s="57" t="s">
        <v>149</v>
      </c>
      <c r="E44" s="164" t="s">
        <v>252</v>
      </c>
      <c r="F44" s="160">
        <f aca="true" t="shared" si="3" ref="F44:G47">F45</f>
        <v>0</v>
      </c>
      <c r="G44" s="160">
        <f t="shared" si="3"/>
        <v>0</v>
      </c>
    </row>
    <row r="45" spans="1:7" s="60" customFormat="1" ht="67.5" customHeight="1" hidden="1" thickBot="1">
      <c r="A45" s="57" t="s">
        <v>148</v>
      </c>
      <c r="B45" s="57" t="s">
        <v>153</v>
      </c>
      <c r="C45" s="57" t="s">
        <v>166</v>
      </c>
      <c r="D45" s="57" t="s">
        <v>149</v>
      </c>
      <c r="E45" s="164" t="s">
        <v>315</v>
      </c>
      <c r="F45" s="160">
        <f t="shared" si="3"/>
        <v>0</v>
      </c>
      <c r="G45" s="160">
        <f t="shared" si="3"/>
        <v>0</v>
      </c>
    </row>
    <row r="46" spans="1:7" ht="71.25" customHeight="1" hidden="1" thickBot="1">
      <c r="A46" s="57" t="s">
        <v>148</v>
      </c>
      <c r="B46" s="57" t="s">
        <v>153</v>
      </c>
      <c r="C46" s="57" t="s">
        <v>165</v>
      </c>
      <c r="D46" s="57" t="s">
        <v>149</v>
      </c>
      <c r="E46" s="164" t="s">
        <v>312</v>
      </c>
      <c r="F46" s="160">
        <f t="shared" si="3"/>
        <v>0</v>
      </c>
      <c r="G46" s="160">
        <f t="shared" si="3"/>
        <v>0</v>
      </c>
    </row>
    <row r="47" spans="1:7" ht="54" customHeight="1" hidden="1" thickBot="1">
      <c r="A47" s="57" t="s">
        <v>148</v>
      </c>
      <c r="B47" s="57" t="s">
        <v>153</v>
      </c>
      <c r="C47" s="57" t="s">
        <v>168</v>
      </c>
      <c r="D47" s="57" t="s">
        <v>149</v>
      </c>
      <c r="E47" s="164" t="s">
        <v>253</v>
      </c>
      <c r="F47" s="160">
        <f t="shared" si="3"/>
        <v>0</v>
      </c>
      <c r="G47" s="160">
        <f t="shared" si="3"/>
        <v>0</v>
      </c>
    </row>
    <row r="48" spans="1:7" ht="48" customHeight="1" hidden="1" thickBot="1">
      <c r="A48" s="57" t="s">
        <v>148</v>
      </c>
      <c r="B48" s="57" t="s">
        <v>153</v>
      </c>
      <c r="C48" s="57" t="s">
        <v>168</v>
      </c>
      <c r="D48" s="57" t="s">
        <v>268</v>
      </c>
      <c r="E48" s="164" t="s">
        <v>131</v>
      </c>
      <c r="F48" s="160"/>
      <c r="G48" s="160"/>
    </row>
    <row r="49" spans="1:7" ht="25.5" customHeight="1" thickBot="1">
      <c r="A49" s="176" t="s">
        <v>148</v>
      </c>
      <c r="B49" s="176" t="s">
        <v>16</v>
      </c>
      <c r="C49" s="176" t="s">
        <v>160</v>
      </c>
      <c r="D49" s="176" t="s">
        <v>149</v>
      </c>
      <c r="E49" s="164" t="s">
        <v>133</v>
      </c>
      <c r="F49" s="160">
        <f>F50</f>
        <v>329818.18</v>
      </c>
      <c r="G49" s="160">
        <f>G50</f>
        <v>329818.18</v>
      </c>
    </row>
    <row r="50" spans="1:7" ht="66.75" customHeight="1" thickBot="1">
      <c r="A50" s="57" t="s">
        <v>148</v>
      </c>
      <c r="B50" s="57" t="s">
        <v>16</v>
      </c>
      <c r="C50" s="57" t="s">
        <v>166</v>
      </c>
      <c r="D50" s="57" t="s">
        <v>149</v>
      </c>
      <c r="E50" s="164" t="s">
        <v>315</v>
      </c>
      <c r="F50" s="160">
        <f>F51</f>
        <v>329818.18</v>
      </c>
      <c r="G50" s="160">
        <f>G51</f>
        <v>329818.18</v>
      </c>
    </row>
    <row r="51" spans="1:7" ht="66" customHeight="1" thickBot="1">
      <c r="A51" s="57" t="s">
        <v>148</v>
      </c>
      <c r="B51" s="57" t="s">
        <v>16</v>
      </c>
      <c r="C51" s="57" t="s">
        <v>165</v>
      </c>
      <c r="D51" s="57" t="s">
        <v>149</v>
      </c>
      <c r="E51" s="164" t="s">
        <v>312</v>
      </c>
      <c r="F51" s="160">
        <f>F58+F60+F62+F56+F52+F54</f>
        <v>329818.18</v>
      </c>
      <c r="G51" s="160">
        <f>G58+G60+G62+G56+G52+G54</f>
        <v>329818.18</v>
      </c>
    </row>
    <row r="52" spans="1:7" ht="36.75" customHeight="1" thickBot="1">
      <c r="A52" s="57" t="s">
        <v>387</v>
      </c>
      <c r="B52" s="57" t="s">
        <v>363</v>
      </c>
      <c r="C52" s="57" t="s">
        <v>388</v>
      </c>
      <c r="D52" s="57" t="s">
        <v>149</v>
      </c>
      <c r="E52" s="164" t="s">
        <v>389</v>
      </c>
      <c r="F52" s="160">
        <f>SUM(F53)</f>
        <v>282343.43</v>
      </c>
      <c r="G52" s="160">
        <f>SUM(G53)</f>
        <v>282343.43</v>
      </c>
    </row>
    <row r="53" spans="1:7" ht="45.75" customHeight="1" thickBot="1">
      <c r="A53" s="57" t="s">
        <v>387</v>
      </c>
      <c r="B53" s="57" t="s">
        <v>363</v>
      </c>
      <c r="C53" s="57" t="s">
        <v>388</v>
      </c>
      <c r="D53" s="57" t="s">
        <v>268</v>
      </c>
      <c r="E53" s="164" t="s">
        <v>131</v>
      </c>
      <c r="F53" s="160">
        <v>282343.43</v>
      </c>
      <c r="G53" s="160">
        <v>282343.43</v>
      </c>
    </row>
    <row r="54" spans="1:7" ht="28.5" customHeight="1" thickBot="1">
      <c r="A54" s="57" t="s">
        <v>387</v>
      </c>
      <c r="B54" s="57" t="s">
        <v>363</v>
      </c>
      <c r="C54" s="57" t="s">
        <v>390</v>
      </c>
      <c r="D54" s="57" t="s">
        <v>149</v>
      </c>
      <c r="E54" s="164" t="s">
        <v>391</v>
      </c>
      <c r="F54" s="160">
        <f>SUM(F55)</f>
        <v>47474.75</v>
      </c>
      <c r="G54" s="160">
        <f>SUM(G55)</f>
        <v>47474.75</v>
      </c>
    </row>
    <row r="55" spans="1:7" ht="48" customHeight="1" thickBot="1">
      <c r="A55" s="57" t="s">
        <v>387</v>
      </c>
      <c r="B55" s="57" t="s">
        <v>363</v>
      </c>
      <c r="C55" s="57" t="s">
        <v>390</v>
      </c>
      <c r="D55" s="57" t="s">
        <v>268</v>
      </c>
      <c r="E55" s="164" t="s">
        <v>131</v>
      </c>
      <c r="F55" s="160">
        <v>47474.75</v>
      </c>
      <c r="G55" s="160">
        <v>47474.75</v>
      </c>
    </row>
    <row r="56" spans="1:7" ht="51" customHeight="1" hidden="1" thickBot="1">
      <c r="A56" s="57" t="s">
        <v>148</v>
      </c>
      <c r="B56" s="57" t="s">
        <v>16</v>
      </c>
      <c r="C56" s="57" t="s">
        <v>168</v>
      </c>
      <c r="D56" s="57" t="s">
        <v>149</v>
      </c>
      <c r="E56" s="249" t="s">
        <v>253</v>
      </c>
      <c r="F56" s="160">
        <f>F57</f>
        <v>0</v>
      </c>
      <c r="G56" s="160">
        <f>G57</f>
        <v>0</v>
      </c>
    </row>
    <row r="57" spans="1:7" ht="50.25" customHeight="1" hidden="1" thickBot="1">
      <c r="A57" s="57" t="s">
        <v>148</v>
      </c>
      <c r="B57" s="57" t="s">
        <v>16</v>
      </c>
      <c r="C57" s="57" t="s">
        <v>168</v>
      </c>
      <c r="D57" s="57" t="s">
        <v>268</v>
      </c>
      <c r="E57" s="249" t="s">
        <v>131</v>
      </c>
      <c r="F57" s="160"/>
      <c r="G57" s="160"/>
    </row>
    <row r="58" spans="1:7" ht="58.5" customHeight="1" hidden="1" thickBot="1">
      <c r="A58" s="57" t="s">
        <v>148</v>
      </c>
      <c r="B58" s="57" t="s">
        <v>16</v>
      </c>
      <c r="C58" s="57" t="s">
        <v>169</v>
      </c>
      <c r="D58" s="57" t="s">
        <v>149</v>
      </c>
      <c r="E58" s="164" t="s">
        <v>274</v>
      </c>
      <c r="F58" s="160">
        <f>F59</f>
        <v>0</v>
      </c>
      <c r="G58" s="160">
        <f>G59</f>
        <v>0</v>
      </c>
    </row>
    <row r="59" spans="1:7" ht="48.75" customHeight="1" hidden="1" thickBot="1">
      <c r="A59" s="57" t="s">
        <v>148</v>
      </c>
      <c r="B59" s="57" t="s">
        <v>16</v>
      </c>
      <c r="C59" s="57" t="s">
        <v>169</v>
      </c>
      <c r="D59" s="57" t="s">
        <v>268</v>
      </c>
      <c r="E59" s="164" t="s">
        <v>131</v>
      </c>
      <c r="F59" s="160"/>
      <c r="G59" s="160"/>
    </row>
    <row r="60" spans="1:7" ht="31.5" customHeight="1" hidden="1" thickBot="1">
      <c r="A60" s="57" t="s">
        <v>387</v>
      </c>
      <c r="B60" s="57" t="s">
        <v>363</v>
      </c>
      <c r="C60" s="57" t="s">
        <v>388</v>
      </c>
      <c r="D60" s="57" t="s">
        <v>149</v>
      </c>
      <c r="E60" s="249" t="s">
        <v>389</v>
      </c>
      <c r="F60" s="160">
        <f>SUM(F61)</f>
        <v>0</v>
      </c>
      <c r="G60" s="160">
        <f>SUM(G61)</f>
        <v>0</v>
      </c>
    </row>
    <row r="61" spans="1:7" ht="48.75" customHeight="1" hidden="1" thickBot="1">
      <c r="A61" s="57" t="s">
        <v>387</v>
      </c>
      <c r="B61" s="57" t="s">
        <v>363</v>
      </c>
      <c r="C61" s="57" t="s">
        <v>388</v>
      </c>
      <c r="D61" s="57" t="s">
        <v>268</v>
      </c>
      <c r="E61" s="164" t="s">
        <v>131</v>
      </c>
      <c r="F61" s="160"/>
      <c r="G61" s="160"/>
    </row>
    <row r="62" spans="1:7" ht="33.75" customHeight="1" hidden="1" thickBot="1">
      <c r="A62" s="57" t="s">
        <v>387</v>
      </c>
      <c r="B62" s="57" t="s">
        <v>363</v>
      </c>
      <c r="C62" s="57" t="s">
        <v>390</v>
      </c>
      <c r="D62" s="57" t="s">
        <v>149</v>
      </c>
      <c r="E62" s="249" t="s">
        <v>391</v>
      </c>
      <c r="F62" s="160">
        <f>SUM(F63)</f>
        <v>0</v>
      </c>
      <c r="G62" s="160">
        <f>SUM(G63)</f>
        <v>0</v>
      </c>
    </row>
    <row r="63" spans="1:7" ht="48.75" customHeight="1" hidden="1" thickBot="1">
      <c r="A63" s="57" t="s">
        <v>387</v>
      </c>
      <c r="B63" s="57" t="s">
        <v>363</v>
      </c>
      <c r="C63" s="57" t="s">
        <v>390</v>
      </c>
      <c r="D63" s="57" t="s">
        <v>268</v>
      </c>
      <c r="E63" s="164" t="s">
        <v>131</v>
      </c>
      <c r="F63" s="160"/>
      <c r="G63" s="160"/>
    </row>
    <row r="64" spans="1:7" ht="18.75" customHeight="1" thickBot="1">
      <c r="A64" s="178" t="s">
        <v>150</v>
      </c>
      <c r="B64" s="178" t="s">
        <v>146</v>
      </c>
      <c r="C64" s="178" t="s">
        <v>160</v>
      </c>
      <c r="D64" s="178" t="s">
        <v>149</v>
      </c>
      <c r="E64" s="179" t="s">
        <v>134</v>
      </c>
      <c r="F64" s="180">
        <f>F69+F74</f>
        <v>699833.33</v>
      </c>
      <c r="G64" s="180">
        <f>G69+G74</f>
        <v>922733.33</v>
      </c>
    </row>
    <row r="65" spans="1:7" ht="77.25" customHeight="1" hidden="1" thickBot="1">
      <c r="A65" s="44" t="s">
        <v>150</v>
      </c>
      <c r="B65" s="44" t="s">
        <v>145</v>
      </c>
      <c r="C65" s="44" t="s">
        <v>328</v>
      </c>
      <c r="D65" s="44"/>
      <c r="E65" s="278" t="s">
        <v>416</v>
      </c>
      <c r="F65" s="280"/>
      <c r="G65" s="280"/>
    </row>
    <row r="66" spans="1:7" ht="33.75" customHeight="1" hidden="1" thickBot="1">
      <c r="A66" s="57" t="s">
        <v>150</v>
      </c>
      <c r="B66" s="57" t="s">
        <v>145</v>
      </c>
      <c r="C66" s="57" t="s">
        <v>329</v>
      </c>
      <c r="D66" s="57"/>
      <c r="E66" s="275" t="s">
        <v>413</v>
      </c>
      <c r="F66" s="280"/>
      <c r="G66" s="280"/>
    </row>
    <row r="67" spans="1:7" ht="31.5" customHeight="1" hidden="1" thickBot="1">
      <c r="A67" s="57" t="s">
        <v>145</v>
      </c>
      <c r="B67" s="57" t="s">
        <v>145</v>
      </c>
      <c r="C67" s="57" t="s">
        <v>414</v>
      </c>
      <c r="D67" s="57"/>
      <c r="E67" s="275" t="s">
        <v>415</v>
      </c>
      <c r="F67" s="280"/>
      <c r="G67" s="280"/>
    </row>
    <row r="68" spans="1:7" ht="49.5" customHeight="1" hidden="1" thickBot="1">
      <c r="A68" s="57" t="s">
        <v>145</v>
      </c>
      <c r="B68" s="57" t="s">
        <v>145</v>
      </c>
      <c r="C68" s="57" t="s">
        <v>414</v>
      </c>
      <c r="D68" s="57" t="s">
        <v>268</v>
      </c>
      <c r="E68" s="164" t="s">
        <v>131</v>
      </c>
      <c r="F68" s="280"/>
      <c r="G68" s="280"/>
    </row>
    <row r="69" spans="1:7" ht="21" customHeight="1" thickBot="1">
      <c r="A69" s="57" t="s">
        <v>150</v>
      </c>
      <c r="B69" s="57" t="s">
        <v>153</v>
      </c>
      <c r="C69" s="57" t="s">
        <v>160</v>
      </c>
      <c r="D69" s="57" t="s">
        <v>149</v>
      </c>
      <c r="E69" s="164" t="s">
        <v>3</v>
      </c>
      <c r="F69" s="160">
        <f>F70</f>
        <v>639100</v>
      </c>
      <c r="G69" s="160">
        <f>G70</f>
        <v>862000</v>
      </c>
    </row>
    <row r="70" spans="1:7" ht="67.5" customHeight="1" thickBot="1">
      <c r="A70" s="57" t="s">
        <v>150</v>
      </c>
      <c r="B70" s="57" t="s">
        <v>153</v>
      </c>
      <c r="C70" s="57" t="s">
        <v>166</v>
      </c>
      <c r="D70" s="57" t="s">
        <v>149</v>
      </c>
      <c r="E70" s="164" t="s">
        <v>315</v>
      </c>
      <c r="F70" s="160">
        <f aca="true" t="shared" si="4" ref="F70:G75">F71</f>
        <v>639100</v>
      </c>
      <c r="G70" s="160">
        <f t="shared" si="4"/>
        <v>862000</v>
      </c>
    </row>
    <row r="71" spans="1:7" ht="66.75" customHeight="1" thickBot="1">
      <c r="A71" s="57" t="s">
        <v>150</v>
      </c>
      <c r="B71" s="57" t="s">
        <v>153</v>
      </c>
      <c r="C71" s="57" t="s">
        <v>165</v>
      </c>
      <c r="D71" s="57" t="s">
        <v>149</v>
      </c>
      <c r="E71" s="164" t="s">
        <v>312</v>
      </c>
      <c r="F71" s="160">
        <f>F72</f>
        <v>639100</v>
      </c>
      <c r="G71" s="160">
        <f>G72</f>
        <v>862000</v>
      </c>
    </row>
    <row r="72" spans="1:7" ht="34.5" customHeight="1" thickBot="1">
      <c r="A72" s="57" t="s">
        <v>150</v>
      </c>
      <c r="B72" s="57" t="s">
        <v>153</v>
      </c>
      <c r="C72" s="57" t="s">
        <v>4</v>
      </c>
      <c r="D72" s="57" t="s">
        <v>149</v>
      </c>
      <c r="E72" s="249" t="s">
        <v>392</v>
      </c>
      <c r="F72" s="160">
        <f t="shared" si="4"/>
        <v>639100</v>
      </c>
      <c r="G72" s="160">
        <f t="shared" si="4"/>
        <v>862000</v>
      </c>
    </row>
    <row r="73" spans="1:7" ht="48.75" customHeight="1" thickBot="1">
      <c r="A73" s="57" t="s">
        <v>150</v>
      </c>
      <c r="B73" s="57" t="s">
        <v>153</v>
      </c>
      <c r="C73" s="57" t="s">
        <v>4</v>
      </c>
      <c r="D73" s="57" t="s">
        <v>268</v>
      </c>
      <c r="E73" s="164" t="s">
        <v>131</v>
      </c>
      <c r="F73" s="160">
        <v>639100</v>
      </c>
      <c r="G73" s="160">
        <v>862000</v>
      </c>
    </row>
    <row r="74" spans="1:7" ht="30" customHeight="1" thickBot="1">
      <c r="A74" s="44" t="s">
        <v>150</v>
      </c>
      <c r="B74" s="44" t="s">
        <v>16</v>
      </c>
      <c r="C74" s="44" t="s">
        <v>160</v>
      </c>
      <c r="D74" s="44"/>
      <c r="E74" s="368" t="s">
        <v>525</v>
      </c>
      <c r="F74" s="160">
        <f t="shared" si="4"/>
        <v>60733.33</v>
      </c>
      <c r="G74" s="160">
        <f t="shared" si="4"/>
        <v>60733.33</v>
      </c>
    </row>
    <row r="75" spans="1:7" ht="48.75" customHeight="1" thickBot="1">
      <c r="A75" s="57" t="s">
        <v>150</v>
      </c>
      <c r="B75" s="57" t="s">
        <v>16</v>
      </c>
      <c r="C75" s="57" t="s">
        <v>474</v>
      </c>
      <c r="D75" s="57" t="s">
        <v>149</v>
      </c>
      <c r="E75" s="327" t="s">
        <v>526</v>
      </c>
      <c r="F75" s="160">
        <f t="shared" si="4"/>
        <v>60733.33</v>
      </c>
      <c r="G75" s="160">
        <f t="shared" si="4"/>
        <v>60733.33</v>
      </c>
    </row>
    <row r="76" spans="1:7" ht="48.75" customHeight="1" thickBot="1">
      <c r="A76" s="57" t="s">
        <v>150</v>
      </c>
      <c r="B76" s="57" t="s">
        <v>16</v>
      </c>
      <c r="C76" s="57" t="s">
        <v>474</v>
      </c>
      <c r="D76" s="57" t="s">
        <v>268</v>
      </c>
      <c r="E76" s="164" t="s">
        <v>131</v>
      </c>
      <c r="F76" s="160">
        <v>60733.33</v>
      </c>
      <c r="G76" s="160">
        <v>60733.33</v>
      </c>
    </row>
    <row r="77" spans="1:7" ht="36" customHeight="1" hidden="1" thickBot="1">
      <c r="A77" s="57" t="s">
        <v>150</v>
      </c>
      <c r="B77" s="57" t="s">
        <v>153</v>
      </c>
      <c r="C77" s="57" t="s">
        <v>485</v>
      </c>
      <c r="D77" s="57" t="s">
        <v>149</v>
      </c>
      <c r="E77" s="249" t="s">
        <v>394</v>
      </c>
      <c r="F77" s="160">
        <f>F78</f>
        <v>0</v>
      </c>
      <c r="G77" s="160">
        <f>G78</f>
        <v>0</v>
      </c>
    </row>
    <row r="78" spans="1:7" ht="49.5" customHeight="1" hidden="1" thickBot="1">
      <c r="A78" s="57" t="s">
        <v>150</v>
      </c>
      <c r="B78" s="57" t="s">
        <v>153</v>
      </c>
      <c r="C78" s="57" t="s">
        <v>488</v>
      </c>
      <c r="D78" s="65" t="s">
        <v>268</v>
      </c>
      <c r="E78" s="250" t="s">
        <v>395</v>
      </c>
      <c r="F78" s="160"/>
      <c r="G78" s="160"/>
    </row>
    <row r="79" spans="1:7" ht="49.5" customHeight="1" hidden="1" thickBot="1">
      <c r="A79" s="57" t="s">
        <v>150</v>
      </c>
      <c r="B79" s="57" t="s">
        <v>326</v>
      </c>
      <c r="C79" s="57" t="s">
        <v>489</v>
      </c>
      <c r="D79" s="57" t="s">
        <v>149</v>
      </c>
      <c r="E79" s="324" t="s">
        <v>491</v>
      </c>
      <c r="F79" s="159">
        <f>SUM(F80)</f>
        <v>0</v>
      </c>
      <c r="G79" s="159">
        <f>SUM(G80)</f>
        <v>0</v>
      </c>
    </row>
    <row r="80" spans="1:7" ht="49.5" customHeight="1" hidden="1" thickBot="1">
      <c r="A80" s="57" t="s">
        <v>150</v>
      </c>
      <c r="B80" s="57" t="s">
        <v>326</v>
      </c>
      <c r="C80" s="57" t="s">
        <v>489</v>
      </c>
      <c r="D80" s="57" t="s">
        <v>268</v>
      </c>
      <c r="E80" s="164" t="s">
        <v>490</v>
      </c>
      <c r="F80" s="160"/>
      <c r="G80" s="160"/>
    </row>
    <row r="81" spans="1:7" ht="49.5" customHeight="1" hidden="1" thickBot="1">
      <c r="A81" s="57" t="s">
        <v>150</v>
      </c>
      <c r="B81" s="57" t="s">
        <v>326</v>
      </c>
      <c r="C81" s="57" t="s">
        <v>489</v>
      </c>
      <c r="D81" s="65" t="s">
        <v>268</v>
      </c>
      <c r="E81" s="250" t="s">
        <v>395</v>
      </c>
      <c r="F81" s="160"/>
      <c r="G81" s="160"/>
    </row>
    <row r="82" spans="1:7" ht="49.5" customHeight="1" hidden="1" thickBot="1">
      <c r="A82" s="44" t="s">
        <v>150</v>
      </c>
      <c r="B82" s="44" t="s">
        <v>326</v>
      </c>
      <c r="C82" s="44" t="s">
        <v>431</v>
      </c>
      <c r="D82" s="57" t="s">
        <v>432</v>
      </c>
      <c r="E82" s="164" t="s">
        <v>131</v>
      </c>
      <c r="F82" s="160"/>
      <c r="G82" s="160"/>
    </row>
    <row r="83" spans="1:7" ht="49.5" customHeight="1" hidden="1" thickBot="1">
      <c r="A83" s="57" t="s">
        <v>150</v>
      </c>
      <c r="B83" s="57" t="s">
        <v>326</v>
      </c>
      <c r="C83" s="57" t="s">
        <v>325</v>
      </c>
      <c r="D83" s="57" t="s">
        <v>149</v>
      </c>
      <c r="E83" s="213" t="s">
        <v>323</v>
      </c>
      <c r="F83" s="160">
        <f>SUM(F84)</f>
        <v>0</v>
      </c>
      <c r="G83" s="160"/>
    </row>
    <row r="84" spans="1:7" ht="49.5" customHeight="1" hidden="1" thickBot="1">
      <c r="A84" s="57" t="s">
        <v>150</v>
      </c>
      <c r="B84" s="57" t="s">
        <v>326</v>
      </c>
      <c r="C84" s="57" t="s">
        <v>325</v>
      </c>
      <c r="D84" s="57" t="s">
        <v>268</v>
      </c>
      <c r="E84" s="164" t="s">
        <v>131</v>
      </c>
      <c r="F84" s="160"/>
      <c r="G84" s="160"/>
    </row>
    <row r="85" spans="1:7" ht="19.5" customHeight="1" thickBot="1">
      <c r="A85" s="178" t="s">
        <v>151</v>
      </c>
      <c r="B85" s="178" t="s">
        <v>146</v>
      </c>
      <c r="C85" s="178" t="s">
        <v>160</v>
      </c>
      <c r="D85" s="178" t="s">
        <v>149</v>
      </c>
      <c r="E85" s="179" t="s">
        <v>135</v>
      </c>
      <c r="F85" s="180">
        <f>F86+F92+F106</f>
        <v>930000</v>
      </c>
      <c r="G85" s="180">
        <f>G86+G92+G106</f>
        <v>930000</v>
      </c>
    </row>
    <row r="86" spans="1:7" ht="19.5" customHeight="1" hidden="1" thickBot="1">
      <c r="A86" s="44" t="s">
        <v>151</v>
      </c>
      <c r="B86" s="44" t="s">
        <v>147</v>
      </c>
      <c r="C86" s="44" t="s">
        <v>277</v>
      </c>
      <c r="D86" s="177" t="s">
        <v>149</v>
      </c>
      <c r="E86" s="163" t="s">
        <v>136</v>
      </c>
      <c r="F86" s="159">
        <f aca="true" t="shared" si="5" ref="F86:G88">F87</f>
        <v>0</v>
      </c>
      <c r="G86" s="159">
        <f t="shared" si="5"/>
        <v>0</v>
      </c>
    </row>
    <row r="87" spans="1:7" ht="65.25" customHeight="1" hidden="1" thickBot="1">
      <c r="A87" s="176" t="s">
        <v>151</v>
      </c>
      <c r="B87" s="176" t="s">
        <v>147</v>
      </c>
      <c r="C87" s="176" t="s">
        <v>166</v>
      </c>
      <c r="D87" s="176" t="s">
        <v>149</v>
      </c>
      <c r="E87" s="164" t="s">
        <v>315</v>
      </c>
      <c r="F87" s="160">
        <f t="shared" si="5"/>
        <v>0</v>
      </c>
      <c r="G87" s="160">
        <f t="shared" si="5"/>
        <v>0</v>
      </c>
    </row>
    <row r="88" spans="1:7" ht="23.25" customHeight="1" hidden="1" thickBot="1">
      <c r="A88" s="57" t="s">
        <v>151</v>
      </c>
      <c r="B88" s="57" t="s">
        <v>147</v>
      </c>
      <c r="C88" s="57" t="s">
        <v>171</v>
      </c>
      <c r="D88" s="57" t="s">
        <v>149</v>
      </c>
      <c r="E88" s="164" t="s">
        <v>137</v>
      </c>
      <c r="F88" s="160">
        <f t="shared" si="5"/>
        <v>0</v>
      </c>
      <c r="G88" s="160">
        <f t="shared" si="5"/>
        <v>0</v>
      </c>
    </row>
    <row r="89" spans="1:7" ht="15.75" customHeight="1" hidden="1" thickBot="1">
      <c r="A89" s="57" t="s">
        <v>151</v>
      </c>
      <c r="B89" s="57" t="s">
        <v>147</v>
      </c>
      <c r="C89" s="57" t="s">
        <v>170</v>
      </c>
      <c r="D89" s="57" t="s">
        <v>149</v>
      </c>
      <c r="E89" s="164" t="s">
        <v>136</v>
      </c>
      <c r="F89" s="160">
        <f>F90+F91</f>
        <v>0</v>
      </c>
      <c r="G89" s="160">
        <f>G90+G91</f>
        <v>0</v>
      </c>
    </row>
    <row r="90" spans="1:7" ht="36" customHeight="1" hidden="1" thickBot="1">
      <c r="A90" s="57" t="s">
        <v>151</v>
      </c>
      <c r="B90" s="57" t="s">
        <v>147</v>
      </c>
      <c r="C90" s="57" t="s">
        <v>343</v>
      </c>
      <c r="D90" s="57" t="s">
        <v>268</v>
      </c>
      <c r="E90" s="8" t="s">
        <v>345</v>
      </c>
      <c r="F90" s="160"/>
      <c r="G90" s="160"/>
    </row>
    <row r="91" spans="1:7" ht="27.75" customHeight="1" hidden="1" thickBot="1">
      <c r="A91" s="57" t="s">
        <v>151</v>
      </c>
      <c r="B91" s="57" t="s">
        <v>147</v>
      </c>
      <c r="C91" s="57" t="s">
        <v>343</v>
      </c>
      <c r="D91" s="57" t="s">
        <v>477</v>
      </c>
      <c r="E91" s="249" t="s">
        <v>478</v>
      </c>
      <c r="F91" s="160"/>
      <c r="G91" s="160"/>
    </row>
    <row r="92" spans="1:7" ht="19.5" customHeight="1" thickBot="1">
      <c r="A92" s="44" t="s">
        <v>151</v>
      </c>
      <c r="B92" s="44" t="s">
        <v>148</v>
      </c>
      <c r="C92" s="44" t="s">
        <v>160</v>
      </c>
      <c r="D92" s="44" t="s">
        <v>149</v>
      </c>
      <c r="E92" s="163" t="s">
        <v>138</v>
      </c>
      <c r="F92" s="159">
        <f aca="true" t="shared" si="6" ref="F92:G94">F93</f>
        <v>930000</v>
      </c>
      <c r="G92" s="159">
        <f t="shared" si="6"/>
        <v>930000</v>
      </c>
    </row>
    <row r="93" spans="1:7" ht="70.5" customHeight="1" thickBot="1">
      <c r="A93" s="135" t="s">
        <v>151</v>
      </c>
      <c r="B93" s="135" t="s">
        <v>148</v>
      </c>
      <c r="C93" s="57" t="s">
        <v>166</v>
      </c>
      <c r="D93" s="135" t="s">
        <v>149</v>
      </c>
      <c r="E93" s="164" t="s">
        <v>315</v>
      </c>
      <c r="F93" s="160">
        <f t="shared" si="6"/>
        <v>930000</v>
      </c>
      <c r="G93" s="160">
        <f t="shared" si="6"/>
        <v>930000</v>
      </c>
    </row>
    <row r="94" spans="1:7" ht="21.75" customHeight="1" thickBot="1">
      <c r="A94" s="135" t="s">
        <v>151</v>
      </c>
      <c r="B94" s="135" t="s">
        <v>148</v>
      </c>
      <c r="C94" s="57" t="s">
        <v>171</v>
      </c>
      <c r="D94" s="135" t="s">
        <v>149</v>
      </c>
      <c r="E94" s="164" t="s">
        <v>137</v>
      </c>
      <c r="F94" s="160">
        <f t="shared" si="6"/>
        <v>930000</v>
      </c>
      <c r="G94" s="160">
        <f t="shared" si="6"/>
        <v>930000</v>
      </c>
    </row>
    <row r="95" spans="1:7" ht="19.5" customHeight="1" thickBot="1">
      <c r="A95" s="58" t="s">
        <v>151</v>
      </c>
      <c r="B95" s="58" t="s">
        <v>148</v>
      </c>
      <c r="C95" s="58" t="s">
        <v>177</v>
      </c>
      <c r="D95" s="58" t="s">
        <v>149</v>
      </c>
      <c r="E95" s="164" t="s">
        <v>138</v>
      </c>
      <c r="F95" s="160">
        <f>F96+F104+F98+F100+F102</f>
        <v>930000</v>
      </c>
      <c r="G95" s="160">
        <f>G96+G104+G98+G100+G102</f>
        <v>930000</v>
      </c>
    </row>
    <row r="96" spans="1:7" ht="19.5" customHeight="1" thickBot="1">
      <c r="A96" s="64" t="s">
        <v>151</v>
      </c>
      <c r="B96" s="64" t="s">
        <v>148</v>
      </c>
      <c r="C96" s="64" t="s">
        <v>176</v>
      </c>
      <c r="D96" s="64" t="s">
        <v>149</v>
      </c>
      <c r="E96" s="163" t="s">
        <v>257</v>
      </c>
      <c r="F96" s="159">
        <f>F97</f>
        <v>355000</v>
      </c>
      <c r="G96" s="159">
        <f>G97</f>
        <v>355000</v>
      </c>
    </row>
    <row r="97" spans="1:7" ht="48" customHeight="1" thickBot="1">
      <c r="A97" s="58" t="s">
        <v>151</v>
      </c>
      <c r="B97" s="58" t="s">
        <v>148</v>
      </c>
      <c r="C97" s="58" t="s">
        <v>176</v>
      </c>
      <c r="D97" s="58" t="s">
        <v>268</v>
      </c>
      <c r="E97" s="164" t="s">
        <v>131</v>
      </c>
      <c r="F97" s="160">
        <v>355000</v>
      </c>
      <c r="G97" s="160">
        <v>355000</v>
      </c>
    </row>
    <row r="98" spans="1:7" ht="48" customHeight="1" thickBot="1">
      <c r="A98" s="64" t="s">
        <v>151</v>
      </c>
      <c r="B98" s="64" t="s">
        <v>148</v>
      </c>
      <c r="C98" s="64" t="s">
        <v>346</v>
      </c>
      <c r="D98" s="64" t="s">
        <v>149</v>
      </c>
      <c r="E98" s="217" t="s">
        <v>344</v>
      </c>
      <c r="F98" s="159">
        <f>SUM(F99)</f>
        <v>70000</v>
      </c>
      <c r="G98" s="159">
        <f>SUM(G99)</f>
        <v>70000</v>
      </c>
    </row>
    <row r="99" spans="1:7" ht="35.25" customHeight="1" thickBot="1">
      <c r="A99" s="58" t="s">
        <v>151</v>
      </c>
      <c r="B99" s="58" t="s">
        <v>148</v>
      </c>
      <c r="C99" s="58" t="s">
        <v>346</v>
      </c>
      <c r="D99" s="58" t="s">
        <v>268</v>
      </c>
      <c r="E99" s="8" t="s">
        <v>345</v>
      </c>
      <c r="F99" s="160">
        <v>70000</v>
      </c>
      <c r="G99" s="160">
        <v>70000</v>
      </c>
    </row>
    <row r="100" spans="1:7" ht="22.5" customHeight="1" thickBot="1">
      <c r="A100" s="64" t="s">
        <v>151</v>
      </c>
      <c r="B100" s="64" t="s">
        <v>148</v>
      </c>
      <c r="C100" s="64" t="s">
        <v>348</v>
      </c>
      <c r="D100" s="64" t="s">
        <v>149</v>
      </c>
      <c r="E100" s="217" t="s">
        <v>347</v>
      </c>
      <c r="F100" s="159">
        <f>SUM(F101)</f>
        <v>10000</v>
      </c>
      <c r="G100" s="159">
        <f>SUM(G101)</f>
        <v>10000</v>
      </c>
    </row>
    <row r="101" spans="1:7" ht="33" customHeight="1" thickBot="1">
      <c r="A101" s="58" t="s">
        <v>151</v>
      </c>
      <c r="B101" s="58" t="s">
        <v>148</v>
      </c>
      <c r="C101" s="58" t="s">
        <v>348</v>
      </c>
      <c r="D101" s="58" t="s">
        <v>268</v>
      </c>
      <c r="E101" s="8" t="s">
        <v>345</v>
      </c>
      <c r="F101" s="160">
        <v>10000</v>
      </c>
      <c r="G101" s="160">
        <v>10000</v>
      </c>
    </row>
    <row r="102" spans="1:7" ht="24.75" customHeight="1" thickBot="1">
      <c r="A102" s="64" t="s">
        <v>151</v>
      </c>
      <c r="B102" s="64" t="s">
        <v>148</v>
      </c>
      <c r="C102" s="64" t="s">
        <v>349</v>
      </c>
      <c r="D102" s="64" t="s">
        <v>149</v>
      </c>
      <c r="E102" s="217" t="s">
        <v>350</v>
      </c>
      <c r="F102" s="159">
        <f>SUM(F103)</f>
        <v>35000</v>
      </c>
      <c r="G102" s="159">
        <f>SUM(G103)</f>
        <v>35000</v>
      </c>
    </row>
    <row r="103" spans="1:7" ht="37.5" customHeight="1" thickBot="1">
      <c r="A103" s="58" t="s">
        <v>151</v>
      </c>
      <c r="B103" s="58" t="s">
        <v>148</v>
      </c>
      <c r="C103" s="58" t="s">
        <v>349</v>
      </c>
      <c r="D103" s="58" t="s">
        <v>268</v>
      </c>
      <c r="E103" s="8" t="s">
        <v>345</v>
      </c>
      <c r="F103" s="160">
        <v>35000</v>
      </c>
      <c r="G103" s="160">
        <v>35000</v>
      </c>
    </row>
    <row r="104" spans="1:7" ht="33.75" customHeight="1" thickBot="1">
      <c r="A104" s="64" t="s">
        <v>151</v>
      </c>
      <c r="B104" s="64" t="s">
        <v>148</v>
      </c>
      <c r="C104" s="64" t="s">
        <v>175</v>
      </c>
      <c r="D104" s="64" t="s">
        <v>149</v>
      </c>
      <c r="E104" s="163" t="s">
        <v>139</v>
      </c>
      <c r="F104" s="159">
        <f>F105</f>
        <v>460000</v>
      </c>
      <c r="G104" s="159">
        <f>G105</f>
        <v>460000</v>
      </c>
    </row>
    <row r="105" spans="1:7" ht="51.75" customHeight="1" thickBot="1">
      <c r="A105" s="58" t="s">
        <v>151</v>
      </c>
      <c r="B105" s="58" t="s">
        <v>148</v>
      </c>
      <c r="C105" s="58" t="s">
        <v>175</v>
      </c>
      <c r="D105" s="58" t="s">
        <v>268</v>
      </c>
      <c r="E105" s="164" t="s">
        <v>131</v>
      </c>
      <c r="F105" s="160">
        <v>460000</v>
      </c>
      <c r="G105" s="160">
        <v>460000</v>
      </c>
    </row>
    <row r="106" spans="1:7" ht="36" customHeight="1" hidden="1" thickBot="1">
      <c r="A106" s="64" t="s">
        <v>151</v>
      </c>
      <c r="B106" s="44" t="s">
        <v>151</v>
      </c>
      <c r="C106" s="44" t="s">
        <v>160</v>
      </c>
      <c r="D106" s="44" t="s">
        <v>149</v>
      </c>
      <c r="E106" s="163" t="s">
        <v>503</v>
      </c>
      <c r="F106" s="160">
        <f aca="true" t="shared" si="7" ref="F106:G108">SUM(F107)</f>
        <v>0</v>
      </c>
      <c r="G106" s="160">
        <f t="shared" si="7"/>
        <v>0</v>
      </c>
    </row>
    <row r="107" spans="1:7" ht="63" customHeight="1" hidden="1" thickBot="1">
      <c r="A107" s="58" t="s">
        <v>151</v>
      </c>
      <c r="B107" s="57" t="s">
        <v>151</v>
      </c>
      <c r="C107" s="57" t="s">
        <v>489</v>
      </c>
      <c r="D107" s="57" t="s">
        <v>149</v>
      </c>
      <c r="E107" s="164" t="s">
        <v>504</v>
      </c>
      <c r="F107" s="160">
        <f t="shared" si="7"/>
        <v>0</v>
      </c>
      <c r="G107" s="160">
        <f t="shared" si="7"/>
        <v>0</v>
      </c>
    </row>
    <row r="108" spans="1:7" ht="51.75" customHeight="1" hidden="1" thickBot="1">
      <c r="A108" s="58" t="s">
        <v>151</v>
      </c>
      <c r="B108" s="57" t="s">
        <v>151</v>
      </c>
      <c r="C108" s="57" t="s">
        <v>489</v>
      </c>
      <c r="D108" s="57" t="s">
        <v>149</v>
      </c>
      <c r="E108" s="164" t="s">
        <v>505</v>
      </c>
      <c r="F108" s="160">
        <f t="shared" si="7"/>
        <v>0</v>
      </c>
      <c r="G108" s="160">
        <f t="shared" si="7"/>
        <v>0</v>
      </c>
    </row>
    <row r="109" spans="1:7" ht="51.75" customHeight="1" hidden="1" thickBot="1">
      <c r="A109" s="58" t="s">
        <v>151</v>
      </c>
      <c r="B109" s="57" t="s">
        <v>151</v>
      </c>
      <c r="C109" s="57" t="s">
        <v>489</v>
      </c>
      <c r="D109" s="57" t="s">
        <v>268</v>
      </c>
      <c r="E109" s="164" t="s">
        <v>131</v>
      </c>
      <c r="F109" s="160"/>
      <c r="G109" s="160"/>
    </row>
    <row r="110" spans="1:7" ht="23.25" customHeight="1" thickBot="1">
      <c r="A110" s="181" t="s">
        <v>152</v>
      </c>
      <c r="B110" s="181" t="s">
        <v>146</v>
      </c>
      <c r="C110" s="181" t="s">
        <v>160</v>
      </c>
      <c r="D110" s="181" t="s">
        <v>149</v>
      </c>
      <c r="E110" s="179" t="s">
        <v>275</v>
      </c>
      <c r="F110" s="180">
        <f>F111+F123</f>
        <v>4096031.66</v>
      </c>
      <c r="G110" s="180">
        <f>G111+G123</f>
        <v>4174911.66</v>
      </c>
    </row>
    <row r="111" spans="1:7" ht="23.25" customHeight="1" thickBot="1">
      <c r="A111" s="57" t="s">
        <v>152</v>
      </c>
      <c r="B111" s="57" t="s">
        <v>145</v>
      </c>
      <c r="C111" s="57" t="s">
        <v>160</v>
      </c>
      <c r="D111" s="57" t="s">
        <v>149</v>
      </c>
      <c r="E111" s="163" t="s">
        <v>141</v>
      </c>
      <c r="F111" s="159">
        <f aca="true" t="shared" si="8" ref="F111:G113">F112</f>
        <v>2914111.66</v>
      </c>
      <c r="G111" s="159">
        <f t="shared" si="8"/>
        <v>2993991.66</v>
      </c>
    </row>
    <row r="112" spans="1:7" ht="63" customHeight="1" thickBot="1">
      <c r="A112" s="57" t="s">
        <v>152</v>
      </c>
      <c r="B112" s="57" t="s">
        <v>145</v>
      </c>
      <c r="C112" s="57" t="s">
        <v>166</v>
      </c>
      <c r="D112" s="57" t="s">
        <v>149</v>
      </c>
      <c r="E112" s="164" t="s">
        <v>315</v>
      </c>
      <c r="F112" s="160">
        <f t="shared" si="8"/>
        <v>2914111.66</v>
      </c>
      <c r="G112" s="160">
        <f t="shared" si="8"/>
        <v>2993991.66</v>
      </c>
    </row>
    <row r="113" spans="1:7" ht="66" customHeight="1" thickBot="1">
      <c r="A113" s="57" t="s">
        <v>152</v>
      </c>
      <c r="B113" s="57" t="s">
        <v>145</v>
      </c>
      <c r="C113" s="57" t="s">
        <v>165</v>
      </c>
      <c r="D113" s="57" t="s">
        <v>149</v>
      </c>
      <c r="E113" s="164" t="s">
        <v>312</v>
      </c>
      <c r="F113" s="160">
        <f t="shared" si="8"/>
        <v>2914111.66</v>
      </c>
      <c r="G113" s="160">
        <f t="shared" si="8"/>
        <v>2993991.66</v>
      </c>
    </row>
    <row r="114" spans="1:7" ht="37.5" customHeight="1" thickBot="1">
      <c r="A114" s="57" t="s">
        <v>152</v>
      </c>
      <c r="B114" s="57" t="s">
        <v>145</v>
      </c>
      <c r="C114" s="57" t="s">
        <v>278</v>
      </c>
      <c r="D114" s="57" t="s">
        <v>149</v>
      </c>
      <c r="E114" s="164" t="s">
        <v>258</v>
      </c>
      <c r="F114" s="160">
        <f>F115+F122+F117+F118+F119</f>
        <v>2914111.66</v>
      </c>
      <c r="G114" s="160">
        <f>G115+G122+G117+G118</f>
        <v>2993991.66</v>
      </c>
    </row>
    <row r="115" spans="1:16" ht="81" customHeight="1" thickBot="1">
      <c r="A115" s="57" t="s">
        <v>152</v>
      </c>
      <c r="B115" s="57" t="s">
        <v>145</v>
      </c>
      <c r="C115" s="57" t="s">
        <v>167</v>
      </c>
      <c r="D115" s="57" t="s">
        <v>371</v>
      </c>
      <c r="E115" s="229" t="s">
        <v>372</v>
      </c>
      <c r="F115" s="160">
        <f>SUM(F116)</f>
        <v>2073511.66</v>
      </c>
      <c r="G115" s="160">
        <f>SUM(G116)</f>
        <v>2153391.66</v>
      </c>
      <c r="J115" s="106"/>
      <c r="K115" s="103"/>
      <c r="L115" s="103"/>
      <c r="M115" s="103"/>
      <c r="N115" s="107"/>
      <c r="O115" s="105"/>
      <c r="P115" s="102"/>
    </row>
    <row r="116" spans="1:16" ht="34.5" customHeight="1" thickBot="1">
      <c r="A116" s="57" t="s">
        <v>152</v>
      </c>
      <c r="B116" s="57" t="s">
        <v>145</v>
      </c>
      <c r="C116" s="57" t="s">
        <v>167</v>
      </c>
      <c r="D116" s="57" t="s">
        <v>369</v>
      </c>
      <c r="E116" s="230" t="s">
        <v>370</v>
      </c>
      <c r="F116" s="160">
        <v>2073511.66</v>
      </c>
      <c r="G116" s="160">
        <v>2153391.66</v>
      </c>
      <c r="J116" s="106"/>
      <c r="K116" s="103"/>
      <c r="L116" s="103"/>
      <c r="M116" s="103"/>
      <c r="N116" s="107"/>
      <c r="O116" s="105"/>
      <c r="P116" s="102"/>
    </row>
    <row r="117" spans="1:16" ht="44.25" customHeight="1" thickBot="1">
      <c r="A117" s="57" t="s">
        <v>152</v>
      </c>
      <c r="B117" s="57" t="s">
        <v>145</v>
      </c>
      <c r="C117" s="57" t="s">
        <v>167</v>
      </c>
      <c r="D117" s="57" t="s">
        <v>268</v>
      </c>
      <c r="E117" s="164" t="s">
        <v>131</v>
      </c>
      <c r="F117" s="160">
        <v>770600</v>
      </c>
      <c r="G117" s="160">
        <v>770600</v>
      </c>
      <c r="J117" s="106"/>
      <c r="K117" s="103"/>
      <c r="L117" s="103"/>
      <c r="M117" s="103"/>
      <c r="N117" s="107"/>
      <c r="O117" s="105"/>
      <c r="P117" s="102"/>
    </row>
    <row r="118" spans="1:16" ht="21.75" customHeight="1" thickBot="1">
      <c r="A118" s="57" t="s">
        <v>152</v>
      </c>
      <c r="B118" s="57" t="s">
        <v>145</v>
      </c>
      <c r="C118" s="57" t="s">
        <v>167</v>
      </c>
      <c r="D118" s="57" t="s">
        <v>269</v>
      </c>
      <c r="E118" s="164" t="s">
        <v>246</v>
      </c>
      <c r="F118" s="160">
        <v>70000</v>
      </c>
      <c r="G118" s="160">
        <v>70000</v>
      </c>
      <c r="J118" s="106"/>
      <c r="K118" s="103"/>
      <c r="L118" s="103"/>
      <c r="M118" s="103"/>
      <c r="N118" s="107"/>
      <c r="O118" s="105"/>
      <c r="P118" s="102"/>
    </row>
    <row r="119" spans="1:16" ht="44.25" customHeight="1" hidden="1" thickBot="1">
      <c r="A119" s="57" t="s">
        <v>152</v>
      </c>
      <c r="B119" s="57" t="s">
        <v>145</v>
      </c>
      <c r="C119" s="57" t="s">
        <v>507</v>
      </c>
      <c r="D119" s="57" t="s">
        <v>358</v>
      </c>
      <c r="E119" s="249" t="s">
        <v>506</v>
      </c>
      <c r="F119" s="160">
        <f>SUM(F120)</f>
        <v>0</v>
      </c>
      <c r="G119" s="160"/>
      <c r="J119" s="106"/>
      <c r="K119" s="103"/>
      <c r="L119" s="103"/>
      <c r="M119" s="103"/>
      <c r="N119" s="107"/>
      <c r="O119" s="105"/>
      <c r="P119" s="102"/>
    </row>
    <row r="120" spans="1:16" ht="44.25" customHeight="1" hidden="1" thickBot="1">
      <c r="A120" s="57" t="s">
        <v>152</v>
      </c>
      <c r="B120" s="57" t="s">
        <v>145</v>
      </c>
      <c r="C120" s="57" t="s">
        <v>507</v>
      </c>
      <c r="D120" s="57" t="s">
        <v>268</v>
      </c>
      <c r="E120" s="164" t="s">
        <v>131</v>
      </c>
      <c r="F120" s="160"/>
      <c r="G120" s="160"/>
      <c r="J120" s="106"/>
      <c r="K120" s="103"/>
      <c r="L120" s="103"/>
      <c r="M120" s="103"/>
      <c r="N120" s="107"/>
      <c r="O120" s="105"/>
      <c r="P120" s="102"/>
    </row>
    <row r="121" spans="1:16" ht="61.5" customHeight="1" hidden="1" thickBot="1">
      <c r="A121" s="329" t="s">
        <v>152</v>
      </c>
      <c r="B121" s="57" t="s">
        <v>145</v>
      </c>
      <c r="C121" s="57" t="s">
        <v>474</v>
      </c>
      <c r="D121" s="57" t="s">
        <v>149</v>
      </c>
      <c r="E121" s="164" t="s">
        <v>508</v>
      </c>
      <c r="F121" s="160">
        <f>SUM(F122)</f>
        <v>0</v>
      </c>
      <c r="G121" s="160"/>
      <c r="J121" s="106"/>
      <c r="K121" s="103"/>
      <c r="L121" s="103"/>
      <c r="M121" s="103"/>
      <c r="N121" s="107"/>
      <c r="O121" s="105"/>
      <c r="P121" s="102"/>
    </row>
    <row r="122" spans="1:16" ht="50.25" customHeight="1" hidden="1" thickBot="1">
      <c r="A122" s="330" t="s">
        <v>152</v>
      </c>
      <c r="B122" s="331" t="s">
        <v>145</v>
      </c>
      <c r="C122" s="57" t="s">
        <v>474</v>
      </c>
      <c r="D122" s="57" t="s">
        <v>268</v>
      </c>
      <c r="E122" s="164" t="s">
        <v>131</v>
      </c>
      <c r="F122" s="160"/>
      <c r="G122" s="160"/>
      <c r="J122" s="106"/>
      <c r="K122" s="103"/>
      <c r="L122" s="103"/>
      <c r="M122" s="103"/>
      <c r="N122" s="107"/>
      <c r="O122" s="105"/>
      <c r="P122" s="102"/>
    </row>
    <row r="123" spans="1:16" ht="27" customHeight="1" thickBot="1">
      <c r="A123" s="44" t="s">
        <v>152</v>
      </c>
      <c r="B123" s="44" t="s">
        <v>150</v>
      </c>
      <c r="C123" s="44" t="s">
        <v>160</v>
      </c>
      <c r="D123" s="44" t="s">
        <v>149</v>
      </c>
      <c r="E123" s="163" t="s">
        <v>276</v>
      </c>
      <c r="F123" s="159">
        <f aca="true" t="shared" si="9" ref="F123:G126">F124</f>
        <v>1181920</v>
      </c>
      <c r="G123" s="159">
        <f t="shared" si="9"/>
        <v>1180920</v>
      </c>
      <c r="J123" s="106"/>
      <c r="K123" s="103"/>
      <c r="L123" s="103"/>
      <c r="M123" s="103"/>
      <c r="N123" s="107"/>
      <c r="O123" s="105"/>
      <c r="P123" s="102"/>
    </row>
    <row r="124" spans="1:7" ht="69.75" customHeight="1" thickBot="1">
      <c r="A124" s="57" t="s">
        <v>152</v>
      </c>
      <c r="B124" s="57" t="s">
        <v>150</v>
      </c>
      <c r="C124" s="57" t="s">
        <v>166</v>
      </c>
      <c r="D124" s="57" t="s">
        <v>149</v>
      </c>
      <c r="E124" s="164" t="s">
        <v>315</v>
      </c>
      <c r="F124" s="160">
        <f t="shared" si="9"/>
        <v>1181920</v>
      </c>
      <c r="G124" s="160">
        <f t="shared" si="9"/>
        <v>1180920</v>
      </c>
    </row>
    <row r="125" spans="1:7" ht="69" customHeight="1" thickBot="1">
      <c r="A125" s="57" t="s">
        <v>152</v>
      </c>
      <c r="B125" s="57" t="s">
        <v>150</v>
      </c>
      <c r="C125" s="57" t="s">
        <v>165</v>
      </c>
      <c r="D125" s="57" t="s">
        <v>149</v>
      </c>
      <c r="E125" s="164" t="s">
        <v>312</v>
      </c>
      <c r="F125" s="160">
        <f t="shared" si="9"/>
        <v>1181920</v>
      </c>
      <c r="G125" s="160">
        <f t="shared" si="9"/>
        <v>1180920</v>
      </c>
    </row>
    <row r="126" spans="1:7" ht="116.25" customHeight="1" thickBot="1">
      <c r="A126" s="57" t="s">
        <v>152</v>
      </c>
      <c r="B126" s="57" t="s">
        <v>150</v>
      </c>
      <c r="C126" s="57" t="s">
        <v>164</v>
      </c>
      <c r="D126" s="57" t="s">
        <v>149</v>
      </c>
      <c r="E126" s="164" t="s">
        <v>260</v>
      </c>
      <c r="F126" s="160">
        <f t="shared" si="9"/>
        <v>1181920</v>
      </c>
      <c r="G126" s="160">
        <f t="shared" si="9"/>
        <v>1180920</v>
      </c>
    </row>
    <row r="127" spans="1:7" ht="33.75" customHeight="1" thickBot="1">
      <c r="A127" s="57" t="s">
        <v>152</v>
      </c>
      <c r="B127" s="57" t="s">
        <v>150</v>
      </c>
      <c r="C127" s="57" t="s">
        <v>164</v>
      </c>
      <c r="D127" s="57" t="s">
        <v>267</v>
      </c>
      <c r="E127" s="164" t="s">
        <v>243</v>
      </c>
      <c r="F127" s="160">
        <v>1181920</v>
      </c>
      <c r="G127" s="160">
        <v>1180920</v>
      </c>
    </row>
    <row r="128" spans="1:7" ht="20.25" customHeight="1" thickBot="1">
      <c r="A128" s="178" t="s">
        <v>16</v>
      </c>
      <c r="B128" s="178" t="s">
        <v>146</v>
      </c>
      <c r="C128" s="178" t="s">
        <v>160</v>
      </c>
      <c r="D128" s="178" t="s">
        <v>149</v>
      </c>
      <c r="E128" s="179" t="s">
        <v>262</v>
      </c>
      <c r="F128" s="180">
        <f>F129+F135</f>
        <v>550000</v>
      </c>
      <c r="G128" s="180">
        <f>G129+G135</f>
        <v>50000</v>
      </c>
    </row>
    <row r="129" spans="1:7" ht="17.25" customHeight="1" thickBot="1">
      <c r="A129" s="57" t="s">
        <v>16</v>
      </c>
      <c r="B129" s="57" t="s">
        <v>145</v>
      </c>
      <c r="C129" s="57" t="s">
        <v>161</v>
      </c>
      <c r="D129" s="57" t="s">
        <v>149</v>
      </c>
      <c r="E129" s="170" t="s">
        <v>142</v>
      </c>
      <c r="F129" s="160">
        <f aca="true" t="shared" si="10" ref="F129:G132">F130</f>
        <v>450000</v>
      </c>
      <c r="G129" s="160">
        <f t="shared" si="10"/>
        <v>0</v>
      </c>
    </row>
    <row r="130" spans="1:7" ht="54" customHeight="1" thickBot="1">
      <c r="A130" s="57" t="s">
        <v>16</v>
      </c>
      <c r="B130" s="57" t="s">
        <v>145</v>
      </c>
      <c r="C130" s="57" t="s">
        <v>162</v>
      </c>
      <c r="D130" s="57" t="s">
        <v>149</v>
      </c>
      <c r="E130" s="164" t="s">
        <v>484</v>
      </c>
      <c r="F130" s="160">
        <f t="shared" si="10"/>
        <v>450000</v>
      </c>
      <c r="G130" s="160">
        <f t="shared" si="10"/>
        <v>0</v>
      </c>
    </row>
    <row r="131" spans="1:7" ht="36.75" customHeight="1" thickBot="1">
      <c r="A131" s="57" t="s">
        <v>16</v>
      </c>
      <c r="B131" s="57" t="s">
        <v>145</v>
      </c>
      <c r="C131" s="57" t="s">
        <v>162</v>
      </c>
      <c r="D131" s="57" t="s">
        <v>149</v>
      </c>
      <c r="E131" s="164" t="s">
        <v>163</v>
      </c>
      <c r="F131" s="160">
        <f t="shared" si="10"/>
        <v>450000</v>
      </c>
      <c r="G131" s="160">
        <f t="shared" si="10"/>
        <v>0</v>
      </c>
    </row>
    <row r="132" spans="1:7" ht="34.5" customHeight="1" thickBot="1">
      <c r="A132" s="69" t="s">
        <v>16</v>
      </c>
      <c r="B132" s="69" t="s">
        <v>145</v>
      </c>
      <c r="C132" s="57" t="s">
        <v>263</v>
      </c>
      <c r="D132" s="57" t="s">
        <v>149</v>
      </c>
      <c r="E132" s="164" t="s">
        <v>143</v>
      </c>
      <c r="F132" s="160">
        <f t="shared" si="10"/>
        <v>450000</v>
      </c>
      <c r="G132" s="160">
        <f t="shared" si="10"/>
        <v>0</v>
      </c>
    </row>
    <row r="133" spans="1:7" ht="51" customHeight="1" thickBot="1">
      <c r="A133" s="69" t="s">
        <v>16</v>
      </c>
      <c r="B133" s="69" t="s">
        <v>145</v>
      </c>
      <c r="C133" s="57" t="s">
        <v>352</v>
      </c>
      <c r="D133" s="57" t="s">
        <v>149</v>
      </c>
      <c r="E133" s="164" t="s">
        <v>357</v>
      </c>
      <c r="F133" s="160">
        <f>F134</f>
        <v>450000</v>
      </c>
      <c r="G133" s="160">
        <f>G134</f>
        <v>0</v>
      </c>
    </row>
    <row r="134" spans="1:7" ht="31.5" customHeight="1" thickBot="1">
      <c r="A134" s="58" t="s">
        <v>16</v>
      </c>
      <c r="B134" s="58" t="s">
        <v>145</v>
      </c>
      <c r="C134" s="57" t="s">
        <v>352</v>
      </c>
      <c r="D134" s="57" t="s">
        <v>272</v>
      </c>
      <c r="E134" s="164" t="s">
        <v>144</v>
      </c>
      <c r="F134" s="160">
        <v>450000</v>
      </c>
      <c r="G134" s="160"/>
    </row>
    <row r="135" spans="1:7" ht="18.75" customHeight="1" thickBot="1">
      <c r="A135" s="67" t="s">
        <v>16</v>
      </c>
      <c r="B135" s="67" t="s">
        <v>148</v>
      </c>
      <c r="C135" s="68" t="s">
        <v>160</v>
      </c>
      <c r="D135" s="68" t="s">
        <v>149</v>
      </c>
      <c r="E135" s="164" t="s">
        <v>265</v>
      </c>
      <c r="F135" s="160">
        <f>F136+F141</f>
        <v>100000</v>
      </c>
      <c r="G135" s="160">
        <f>G136+G144+G141</f>
        <v>50000</v>
      </c>
    </row>
    <row r="136" spans="1:7" ht="52.5" customHeight="1" thickBot="1">
      <c r="A136" s="67" t="s">
        <v>16</v>
      </c>
      <c r="B136" s="67" t="s">
        <v>148</v>
      </c>
      <c r="C136" s="68" t="s">
        <v>161</v>
      </c>
      <c r="D136" s="57" t="s">
        <v>149</v>
      </c>
      <c r="E136" s="164" t="s">
        <v>484</v>
      </c>
      <c r="F136" s="160">
        <f aca="true" t="shared" si="11" ref="F136:G139">F137</f>
        <v>50000</v>
      </c>
      <c r="G136" s="160">
        <f t="shared" si="11"/>
        <v>0</v>
      </c>
    </row>
    <row r="137" spans="1:7" ht="35.25" customHeight="1" thickBot="1">
      <c r="A137" s="58" t="s">
        <v>16</v>
      </c>
      <c r="B137" s="57" t="s">
        <v>148</v>
      </c>
      <c r="C137" s="57" t="s">
        <v>162</v>
      </c>
      <c r="D137" s="57" t="s">
        <v>149</v>
      </c>
      <c r="E137" s="164" t="s">
        <v>163</v>
      </c>
      <c r="F137" s="160">
        <f t="shared" si="11"/>
        <v>50000</v>
      </c>
      <c r="G137" s="160">
        <f t="shared" si="11"/>
        <v>0</v>
      </c>
    </row>
    <row r="138" spans="1:7" ht="33" customHeight="1" thickBot="1">
      <c r="A138" s="58" t="s">
        <v>16</v>
      </c>
      <c r="B138" s="57" t="s">
        <v>148</v>
      </c>
      <c r="C138" s="57" t="s">
        <v>263</v>
      </c>
      <c r="D138" s="57" t="s">
        <v>149</v>
      </c>
      <c r="E138" s="164" t="s">
        <v>143</v>
      </c>
      <c r="F138" s="160">
        <f t="shared" si="11"/>
        <v>50000</v>
      </c>
      <c r="G138" s="160">
        <f t="shared" si="11"/>
        <v>0</v>
      </c>
    </row>
    <row r="139" spans="1:7" ht="36.75" customHeight="1" thickBot="1">
      <c r="A139" s="57" t="s">
        <v>16</v>
      </c>
      <c r="B139" s="57" t="s">
        <v>148</v>
      </c>
      <c r="C139" s="58" t="s">
        <v>264</v>
      </c>
      <c r="D139" s="57" t="s">
        <v>149</v>
      </c>
      <c r="E139" s="164" t="s">
        <v>266</v>
      </c>
      <c r="F139" s="160">
        <f t="shared" si="11"/>
        <v>50000</v>
      </c>
      <c r="G139" s="160">
        <f t="shared" si="11"/>
        <v>0</v>
      </c>
    </row>
    <row r="140" spans="1:11" ht="34.5" customHeight="1" thickBot="1">
      <c r="A140" s="57" t="s">
        <v>16</v>
      </c>
      <c r="B140" s="57" t="s">
        <v>148</v>
      </c>
      <c r="C140" s="58" t="s">
        <v>264</v>
      </c>
      <c r="D140" s="57" t="s">
        <v>272</v>
      </c>
      <c r="E140" s="164" t="s">
        <v>144</v>
      </c>
      <c r="F140" s="160">
        <v>50000</v>
      </c>
      <c r="G140" s="160"/>
      <c r="K140" t="s">
        <v>375</v>
      </c>
    </row>
    <row r="141" spans="1:7" ht="78" customHeight="1" thickBot="1">
      <c r="A141" s="173" t="s">
        <v>16</v>
      </c>
      <c r="B141" s="173" t="s">
        <v>148</v>
      </c>
      <c r="C141" s="174" t="s">
        <v>160</v>
      </c>
      <c r="D141" s="166" t="s">
        <v>149</v>
      </c>
      <c r="E141" s="266" t="s">
        <v>509</v>
      </c>
      <c r="F141" s="160">
        <f>SUM(F142)</f>
        <v>50000</v>
      </c>
      <c r="G141" s="160">
        <f>SUM(G142)</f>
        <v>50000</v>
      </c>
    </row>
    <row r="142" spans="1:7" ht="87" customHeight="1" thickBot="1">
      <c r="A142" s="67" t="s">
        <v>16</v>
      </c>
      <c r="B142" s="67" t="s">
        <v>148</v>
      </c>
      <c r="C142" s="68" t="s">
        <v>165</v>
      </c>
      <c r="D142" s="68" t="s">
        <v>371</v>
      </c>
      <c r="E142" s="229" t="s">
        <v>372</v>
      </c>
      <c r="F142" s="160">
        <f>SUM(F143)</f>
        <v>50000</v>
      </c>
      <c r="G142" s="160">
        <f>SUM(G143)</f>
        <v>50000</v>
      </c>
    </row>
    <row r="143" spans="1:7" ht="34.5" customHeight="1" hidden="1" thickBot="1">
      <c r="A143" s="67" t="s">
        <v>16</v>
      </c>
      <c r="B143" s="67" t="s">
        <v>148</v>
      </c>
      <c r="C143" s="68" t="s">
        <v>354</v>
      </c>
      <c r="D143" s="57" t="s">
        <v>369</v>
      </c>
      <c r="E143" s="229" t="s">
        <v>370</v>
      </c>
      <c r="F143" s="160">
        <v>50000</v>
      </c>
      <c r="G143" s="160">
        <v>50000</v>
      </c>
    </row>
    <row r="144" spans="1:7" ht="27.75" customHeight="1" hidden="1" thickBot="1">
      <c r="A144" s="66" t="s">
        <v>17</v>
      </c>
      <c r="B144" s="66" t="s">
        <v>146</v>
      </c>
      <c r="C144" s="63" t="s">
        <v>160</v>
      </c>
      <c r="D144" s="44"/>
      <c r="E144" s="267" t="s">
        <v>417</v>
      </c>
      <c r="F144" s="180">
        <f>F145</f>
        <v>0</v>
      </c>
      <c r="G144" s="180">
        <f>G145</f>
        <v>0</v>
      </c>
    </row>
    <row r="145" spans="1:7" ht="45.75" customHeight="1" hidden="1" thickBot="1">
      <c r="A145" s="66" t="s">
        <v>17</v>
      </c>
      <c r="B145" s="66" t="s">
        <v>146</v>
      </c>
      <c r="C145" s="63" t="s">
        <v>418</v>
      </c>
      <c r="D145" s="44" t="s">
        <v>149</v>
      </c>
      <c r="E145" s="267" t="s">
        <v>475</v>
      </c>
      <c r="F145" s="160">
        <f>F146</f>
        <v>0</v>
      </c>
      <c r="G145" s="160">
        <f>G146</f>
        <v>0</v>
      </c>
    </row>
    <row r="146" spans="1:7" ht="20.25" customHeight="1" hidden="1" thickBot="1">
      <c r="A146" s="67" t="s">
        <v>17</v>
      </c>
      <c r="B146" s="67" t="s">
        <v>146</v>
      </c>
      <c r="C146" s="68" t="s">
        <v>418</v>
      </c>
      <c r="D146" s="57" t="s">
        <v>419</v>
      </c>
      <c r="E146" s="229" t="s">
        <v>420</v>
      </c>
      <c r="F146" s="12"/>
      <c r="G146" s="12"/>
    </row>
    <row r="147" spans="1:7" ht="15.75">
      <c r="A147" s="110"/>
      <c r="B147" s="110"/>
      <c r="C147" s="110"/>
      <c r="D147" s="110"/>
      <c r="E147" s="111" t="s">
        <v>22</v>
      </c>
      <c r="F147" s="112">
        <f>F128+F110+F85+F64+F43+F37+F29+F24+F13+F8+F144</f>
        <v>15714911</v>
      </c>
      <c r="G147" s="112">
        <f>G128+G110+G85+G64+G43+G37+G29+G24+G13+G8</f>
        <v>16124020.999999998</v>
      </c>
    </row>
  </sheetData>
  <sheetProtection/>
  <mergeCells count="5">
    <mergeCell ref="A2:G2"/>
    <mergeCell ref="A1:G1"/>
    <mergeCell ref="F3:G3"/>
    <mergeCell ref="F4:F6"/>
    <mergeCell ref="G4:G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view="pageBreakPreview" zoomScaleSheetLayoutView="100" zoomScalePageLayoutView="0" workbookViewId="0" topLeftCell="A85">
      <selection activeCell="A3" sqref="A3:G4"/>
    </sheetView>
  </sheetViews>
  <sheetFormatPr defaultColWidth="9.140625" defaultRowHeight="15"/>
  <cols>
    <col min="1" max="1" width="55.28125" style="0" customWidth="1"/>
    <col min="2" max="2" width="8.7109375" style="46" customWidth="1"/>
    <col min="3" max="3" width="5.8515625" style="46" customWidth="1"/>
    <col min="4" max="4" width="5.57421875" style="46" customWidth="1"/>
    <col min="5" max="5" width="16.7109375" style="46" customWidth="1"/>
    <col min="6" max="6" width="6.421875" style="46" customWidth="1"/>
    <col min="7" max="7" width="14.57421875" style="46" customWidth="1"/>
    <col min="8" max="8" width="7.140625" style="49" customWidth="1"/>
    <col min="10" max="10" width="12.421875" style="0" bestFit="1" customWidth="1"/>
  </cols>
  <sheetData>
    <row r="1" spans="1:8" ht="115.5" customHeight="1" hidden="1">
      <c r="A1" s="401" t="s">
        <v>531</v>
      </c>
      <c r="B1" s="402"/>
      <c r="C1" s="402"/>
      <c r="D1" s="402"/>
      <c r="E1" s="402"/>
      <c r="F1" s="402"/>
      <c r="G1" s="402"/>
      <c r="H1" s="402"/>
    </row>
    <row r="2" spans="1:8" ht="115.5" customHeight="1">
      <c r="A2" s="401" t="s">
        <v>600</v>
      </c>
      <c r="B2" s="401"/>
      <c r="C2" s="401"/>
      <c r="D2" s="401"/>
      <c r="E2" s="401"/>
      <c r="F2" s="401"/>
      <c r="G2" s="401"/>
      <c r="H2" s="142"/>
    </row>
    <row r="3" spans="1:8" ht="90.75" customHeight="1">
      <c r="A3" s="401" t="s">
        <v>592</v>
      </c>
      <c r="B3" s="401"/>
      <c r="C3" s="401"/>
      <c r="D3" s="401"/>
      <c r="E3" s="401"/>
      <c r="F3" s="401"/>
      <c r="G3" s="401"/>
      <c r="H3" s="2"/>
    </row>
    <row r="4" spans="1:8" ht="19.5" customHeight="1">
      <c r="A4" s="401"/>
      <c r="B4" s="401"/>
      <c r="C4" s="401"/>
      <c r="D4" s="401"/>
      <c r="E4" s="401"/>
      <c r="F4" s="401"/>
      <c r="G4" s="401"/>
      <c r="H4" s="2"/>
    </row>
    <row r="5" spans="1:8" ht="32.25" customHeight="1">
      <c r="A5" s="444" t="s">
        <v>557</v>
      </c>
      <c r="B5" s="445"/>
      <c r="C5" s="445"/>
      <c r="D5" s="445"/>
      <c r="E5" s="445"/>
      <c r="F5" s="445"/>
      <c r="G5" s="445"/>
      <c r="H5" s="445"/>
    </row>
    <row r="6" spans="6:8" ht="15">
      <c r="F6" s="446" t="s">
        <v>178</v>
      </c>
      <c r="G6" s="446"/>
      <c r="H6" s="446"/>
    </row>
    <row r="7" spans="1:9" ht="15.75">
      <c r="A7" s="443" t="s">
        <v>154</v>
      </c>
      <c r="B7" s="47" t="s">
        <v>155</v>
      </c>
      <c r="C7" s="47"/>
      <c r="D7" s="47"/>
      <c r="E7" s="47"/>
      <c r="F7" s="47"/>
      <c r="G7" s="48" t="s">
        <v>128</v>
      </c>
      <c r="I7" s="39"/>
    </row>
    <row r="8" spans="1:9" ht="30" customHeight="1">
      <c r="A8" s="443"/>
      <c r="B8" s="47" t="s">
        <v>156</v>
      </c>
      <c r="C8" s="47" t="s">
        <v>157</v>
      </c>
      <c r="D8" s="47" t="s">
        <v>158</v>
      </c>
      <c r="E8" s="47" t="s">
        <v>159</v>
      </c>
      <c r="F8" s="47" t="s">
        <v>126</v>
      </c>
      <c r="G8" s="48" t="s">
        <v>558</v>
      </c>
      <c r="I8" s="39"/>
    </row>
    <row r="9" spans="1:9" ht="21.75" customHeight="1" thickBot="1">
      <c r="A9" s="187" t="s">
        <v>14</v>
      </c>
      <c r="B9" s="184" t="s">
        <v>301</v>
      </c>
      <c r="C9" s="165" t="s">
        <v>145</v>
      </c>
      <c r="D9" s="165" t="s">
        <v>146</v>
      </c>
      <c r="E9" s="166" t="s">
        <v>160</v>
      </c>
      <c r="F9" s="165" t="s">
        <v>149</v>
      </c>
      <c r="G9" s="185">
        <f>SUM(G10+G15+G24+G30+G35)</f>
        <v>11269374.91</v>
      </c>
      <c r="I9" s="40"/>
    </row>
    <row r="10" spans="1:9" ht="46.5" customHeight="1" thickBot="1">
      <c r="A10" s="182" t="s">
        <v>242</v>
      </c>
      <c r="B10" s="74" t="s">
        <v>301</v>
      </c>
      <c r="C10" s="44" t="s">
        <v>145</v>
      </c>
      <c r="D10" s="44" t="s">
        <v>147</v>
      </c>
      <c r="E10" s="44" t="s">
        <v>160</v>
      </c>
      <c r="F10" s="44" t="s">
        <v>149</v>
      </c>
      <c r="G10" s="70">
        <f>G11</f>
        <v>818200</v>
      </c>
      <c r="I10" s="40"/>
    </row>
    <row r="11" spans="1:9" ht="63.75" customHeight="1" thickBot="1">
      <c r="A11" s="164" t="s">
        <v>315</v>
      </c>
      <c r="B11" s="75" t="s">
        <v>301</v>
      </c>
      <c r="C11" s="68" t="s">
        <v>145</v>
      </c>
      <c r="D11" s="57" t="s">
        <v>147</v>
      </c>
      <c r="E11" s="57" t="s">
        <v>166</v>
      </c>
      <c r="F11" s="57" t="s">
        <v>149</v>
      </c>
      <c r="G11" s="71">
        <f>G12</f>
        <v>818200</v>
      </c>
      <c r="I11" s="40"/>
    </row>
    <row r="12" spans="1:9" ht="66" customHeight="1" thickBot="1">
      <c r="A12" s="164" t="s">
        <v>312</v>
      </c>
      <c r="B12" s="75" t="s">
        <v>301</v>
      </c>
      <c r="C12" s="68" t="s">
        <v>145</v>
      </c>
      <c r="D12" s="57" t="s">
        <v>147</v>
      </c>
      <c r="E12" s="57" t="s">
        <v>165</v>
      </c>
      <c r="F12" s="57" t="s">
        <v>149</v>
      </c>
      <c r="G12" s="71">
        <f>G13</f>
        <v>818200</v>
      </c>
      <c r="I12" s="40"/>
    </row>
    <row r="13" spans="1:9" ht="32.25" customHeight="1" thickBot="1">
      <c r="A13" s="164" t="s">
        <v>356</v>
      </c>
      <c r="B13" s="75" t="s">
        <v>301</v>
      </c>
      <c r="C13" s="57" t="s">
        <v>145</v>
      </c>
      <c r="D13" s="57" t="s">
        <v>147</v>
      </c>
      <c r="E13" s="58" t="s">
        <v>172</v>
      </c>
      <c r="F13" s="57" t="s">
        <v>149</v>
      </c>
      <c r="G13" s="71">
        <f>G14</f>
        <v>818200</v>
      </c>
      <c r="I13" s="40"/>
    </row>
    <row r="14" spans="1:9" ht="34.5" customHeight="1" thickBot="1">
      <c r="A14" s="164" t="s">
        <v>243</v>
      </c>
      <c r="B14" s="75" t="s">
        <v>301</v>
      </c>
      <c r="C14" s="57" t="s">
        <v>145</v>
      </c>
      <c r="D14" s="57" t="s">
        <v>147</v>
      </c>
      <c r="E14" s="58" t="s">
        <v>172</v>
      </c>
      <c r="F14" s="57" t="s">
        <v>267</v>
      </c>
      <c r="G14" s="71">
        <v>818200</v>
      </c>
      <c r="I14" s="40"/>
    </row>
    <row r="15" spans="1:9" ht="63" customHeight="1" thickBot="1">
      <c r="A15" s="163" t="s">
        <v>244</v>
      </c>
      <c r="B15" s="74" t="s">
        <v>301</v>
      </c>
      <c r="C15" s="64" t="s">
        <v>145</v>
      </c>
      <c r="D15" s="64" t="s">
        <v>150</v>
      </c>
      <c r="E15" s="44" t="s">
        <v>160</v>
      </c>
      <c r="F15" s="44" t="s">
        <v>149</v>
      </c>
      <c r="G15" s="70">
        <f>G16</f>
        <v>2491350</v>
      </c>
      <c r="I15" s="40"/>
    </row>
    <row r="16" spans="1:9" ht="68.25" customHeight="1" thickBot="1">
      <c r="A16" s="164" t="s">
        <v>315</v>
      </c>
      <c r="B16" s="75" t="s">
        <v>301</v>
      </c>
      <c r="C16" s="57" t="s">
        <v>145</v>
      </c>
      <c r="D16" s="57" t="s">
        <v>150</v>
      </c>
      <c r="E16" s="57" t="s">
        <v>166</v>
      </c>
      <c r="F16" s="57" t="s">
        <v>149</v>
      </c>
      <c r="G16" s="71">
        <f>G17+G22</f>
        <v>2491350</v>
      </c>
      <c r="I16" s="40"/>
    </row>
    <row r="17" spans="1:9" ht="64.5" customHeight="1" thickBot="1">
      <c r="A17" s="164" t="s">
        <v>312</v>
      </c>
      <c r="B17" s="75" t="s">
        <v>301</v>
      </c>
      <c r="C17" s="57" t="s">
        <v>145</v>
      </c>
      <c r="D17" s="57" t="s">
        <v>150</v>
      </c>
      <c r="E17" s="57" t="s">
        <v>165</v>
      </c>
      <c r="F17" s="57" t="s">
        <v>149</v>
      </c>
      <c r="G17" s="71">
        <f>G18</f>
        <v>2490350</v>
      </c>
      <c r="I17" s="45"/>
    </row>
    <row r="18" spans="1:9" ht="25.5" customHeight="1" thickBot="1">
      <c r="A18" s="164" t="s">
        <v>245</v>
      </c>
      <c r="B18" s="75" t="s">
        <v>301</v>
      </c>
      <c r="C18" s="57" t="s">
        <v>145</v>
      </c>
      <c r="D18" s="57" t="s">
        <v>150</v>
      </c>
      <c r="E18" s="57" t="s">
        <v>173</v>
      </c>
      <c r="F18" s="57" t="s">
        <v>149</v>
      </c>
      <c r="G18" s="71">
        <f>G19+G20+G21</f>
        <v>2490350</v>
      </c>
      <c r="I18" s="40"/>
    </row>
    <row r="19" spans="1:9" ht="30" customHeight="1" thickBot="1">
      <c r="A19" s="164" t="s">
        <v>243</v>
      </c>
      <c r="B19" s="75" t="s">
        <v>301</v>
      </c>
      <c r="C19" s="57" t="s">
        <v>145</v>
      </c>
      <c r="D19" s="57" t="s">
        <v>150</v>
      </c>
      <c r="E19" s="57" t="s">
        <v>173</v>
      </c>
      <c r="F19" s="57" t="s">
        <v>267</v>
      </c>
      <c r="G19" s="71">
        <v>1501350</v>
      </c>
      <c r="I19" s="40"/>
    </row>
    <row r="20" spans="1:9" ht="35.25" customHeight="1" thickBot="1">
      <c r="A20" s="164" t="s">
        <v>131</v>
      </c>
      <c r="B20" s="75" t="s">
        <v>301</v>
      </c>
      <c r="C20" s="57" t="s">
        <v>145</v>
      </c>
      <c r="D20" s="57" t="s">
        <v>150</v>
      </c>
      <c r="E20" s="57" t="s">
        <v>173</v>
      </c>
      <c r="F20" s="57" t="s">
        <v>268</v>
      </c>
      <c r="G20" s="71">
        <v>500000</v>
      </c>
      <c r="I20" s="40"/>
    </row>
    <row r="21" spans="1:9" ht="23.25" customHeight="1" thickBot="1">
      <c r="A21" s="164" t="s">
        <v>246</v>
      </c>
      <c r="B21" s="75" t="s">
        <v>301</v>
      </c>
      <c r="C21" s="57" t="s">
        <v>145</v>
      </c>
      <c r="D21" s="57" t="s">
        <v>150</v>
      </c>
      <c r="E21" s="57" t="s">
        <v>173</v>
      </c>
      <c r="F21" s="57" t="s">
        <v>269</v>
      </c>
      <c r="G21" s="71">
        <v>489000</v>
      </c>
      <c r="I21" s="40"/>
    </row>
    <row r="22" spans="1:9" ht="53.25" customHeight="1" thickBot="1">
      <c r="A22" s="164" t="s">
        <v>381</v>
      </c>
      <c r="B22" s="75" t="s">
        <v>301</v>
      </c>
      <c r="C22" s="57" t="s">
        <v>145</v>
      </c>
      <c r="D22" s="57" t="s">
        <v>150</v>
      </c>
      <c r="E22" s="57" t="s">
        <v>380</v>
      </c>
      <c r="F22" s="57" t="s">
        <v>149</v>
      </c>
      <c r="G22" s="71">
        <v>1000</v>
      </c>
      <c r="I22" s="40"/>
    </row>
    <row r="23" spans="1:9" ht="37.5" customHeight="1" thickBot="1">
      <c r="A23" s="164" t="s">
        <v>131</v>
      </c>
      <c r="B23" s="75" t="s">
        <v>301</v>
      </c>
      <c r="C23" s="57" t="s">
        <v>145</v>
      </c>
      <c r="D23" s="57" t="s">
        <v>150</v>
      </c>
      <c r="E23" s="57" t="s">
        <v>380</v>
      </c>
      <c r="F23" s="57" t="s">
        <v>268</v>
      </c>
      <c r="G23" s="71">
        <v>1000</v>
      </c>
      <c r="I23" s="40"/>
    </row>
    <row r="24" spans="1:9" ht="24" customHeight="1">
      <c r="A24" s="371" t="s">
        <v>546</v>
      </c>
      <c r="B24" s="74" t="s">
        <v>301</v>
      </c>
      <c r="C24" s="44" t="s">
        <v>145</v>
      </c>
      <c r="D24" s="44" t="s">
        <v>403</v>
      </c>
      <c r="E24" s="44" t="s">
        <v>160</v>
      </c>
      <c r="F24" s="44" t="s">
        <v>149</v>
      </c>
      <c r="G24" s="70">
        <f>G25</f>
        <v>354400</v>
      </c>
      <c r="I24" s="40"/>
    </row>
    <row r="25" spans="1:9" ht="64.5" customHeight="1" thickBot="1">
      <c r="A25" s="372" t="s">
        <v>547</v>
      </c>
      <c r="B25" s="75" t="s">
        <v>301</v>
      </c>
      <c r="C25" s="57" t="s">
        <v>364</v>
      </c>
      <c r="D25" s="57" t="s">
        <v>403</v>
      </c>
      <c r="E25" s="57" t="s">
        <v>166</v>
      </c>
      <c r="F25" s="57" t="s">
        <v>149</v>
      </c>
      <c r="G25" s="71">
        <v>354400</v>
      </c>
      <c r="I25" s="40"/>
    </row>
    <row r="26" spans="1:9" ht="36.75" customHeight="1" thickBot="1">
      <c r="A26" s="372" t="s">
        <v>312</v>
      </c>
      <c r="B26" s="75" t="s">
        <v>301</v>
      </c>
      <c r="C26" s="57" t="s">
        <v>145</v>
      </c>
      <c r="D26" s="57" t="s">
        <v>403</v>
      </c>
      <c r="E26" s="57" t="s">
        <v>165</v>
      </c>
      <c r="F26" s="57" t="s">
        <v>149</v>
      </c>
      <c r="G26" s="71">
        <f>G27</f>
        <v>354400</v>
      </c>
      <c r="I26" s="40"/>
    </row>
    <row r="27" spans="1:9" ht="32.25" customHeight="1">
      <c r="A27" s="327" t="s">
        <v>548</v>
      </c>
      <c r="B27" s="75" t="s">
        <v>301</v>
      </c>
      <c r="C27" s="57" t="s">
        <v>145</v>
      </c>
      <c r="D27" s="57" t="s">
        <v>403</v>
      </c>
      <c r="E27" s="57" t="s">
        <v>549</v>
      </c>
      <c r="F27" s="57" t="s">
        <v>149</v>
      </c>
      <c r="G27" s="71">
        <f>G28</f>
        <v>354400</v>
      </c>
      <c r="I27" s="40"/>
    </row>
    <row r="28" spans="1:9" ht="21.75" customHeight="1" thickBot="1">
      <c r="A28" s="249" t="s">
        <v>404</v>
      </c>
      <c r="B28" s="75" t="s">
        <v>301</v>
      </c>
      <c r="C28" s="268" t="s">
        <v>145</v>
      </c>
      <c r="D28" s="259" t="s">
        <v>403</v>
      </c>
      <c r="E28" s="57" t="s">
        <v>549</v>
      </c>
      <c r="F28" s="32">
        <v>800</v>
      </c>
      <c r="G28" s="71">
        <f>G29</f>
        <v>354400</v>
      </c>
      <c r="I28" s="40"/>
    </row>
    <row r="29" spans="1:9" ht="16.5" customHeight="1" thickBot="1">
      <c r="A29" s="249" t="s">
        <v>405</v>
      </c>
      <c r="B29" s="75" t="s">
        <v>301</v>
      </c>
      <c r="C29" s="268" t="s">
        <v>145</v>
      </c>
      <c r="D29" s="259" t="s">
        <v>403</v>
      </c>
      <c r="E29" s="57" t="s">
        <v>549</v>
      </c>
      <c r="F29" s="32">
        <v>880</v>
      </c>
      <c r="G29" s="71">
        <v>354400</v>
      </c>
      <c r="I29" s="40"/>
    </row>
    <row r="30" spans="1:9" ht="17.25" customHeight="1" thickBot="1">
      <c r="A30" s="163" t="s">
        <v>247</v>
      </c>
      <c r="B30" s="74" t="s">
        <v>301</v>
      </c>
      <c r="C30" s="44" t="s">
        <v>145</v>
      </c>
      <c r="D30" s="44" t="s">
        <v>17</v>
      </c>
      <c r="E30" s="122" t="s">
        <v>160</v>
      </c>
      <c r="F30" s="44" t="s">
        <v>149</v>
      </c>
      <c r="G30" s="70">
        <f>G31</f>
        <v>50000</v>
      </c>
      <c r="I30" s="40"/>
    </row>
    <row r="31" spans="1:9" ht="64.5" customHeight="1" thickBot="1">
      <c r="A31" s="164" t="s">
        <v>315</v>
      </c>
      <c r="B31" s="75" t="s">
        <v>301</v>
      </c>
      <c r="C31" s="57" t="s">
        <v>145</v>
      </c>
      <c r="D31" s="57" t="s">
        <v>17</v>
      </c>
      <c r="E31" s="57" t="s">
        <v>166</v>
      </c>
      <c r="F31" s="57" t="s">
        <v>149</v>
      </c>
      <c r="G31" s="71">
        <f>G32</f>
        <v>50000</v>
      </c>
      <c r="I31" s="40"/>
    </row>
    <row r="32" spans="1:9" ht="66" customHeight="1" thickBot="1">
      <c r="A32" s="164" t="s">
        <v>312</v>
      </c>
      <c r="B32" s="75" t="s">
        <v>301</v>
      </c>
      <c r="C32" s="57" t="s">
        <v>145</v>
      </c>
      <c r="D32" s="57" t="s">
        <v>17</v>
      </c>
      <c r="E32" s="57" t="s">
        <v>165</v>
      </c>
      <c r="F32" s="57" t="s">
        <v>149</v>
      </c>
      <c r="G32" s="71">
        <f>G33</f>
        <v>50000</v>
      </c>
      <c r="I32" s="40"/>
    </row>
    <row r="33" spans="1:9" ht="19.5" customHeight="1" thickBot="1">
      <c r="A33" s="164" t="s">
        <v>248</v>
      </c>
      <c r="B33" s="47" t="s">
        <v>301</v>
      </c>
      <c r="C33" s="57" t="s">
        <v>145</v>
      </c>
      <c r="D33" s="57" t="s">
        <v>17</v>
      </c>
      <c r="E33" s="57" t="s">
        <v>270</v>
      </c>
      <c r="F33" s="57" t="s">
        <v>149</v>
      </c>
      <c r="G33" s="71">
        <f>G34</f>
        <v>50000</v>
      </c>
      <c r="I33" s="40"/>
    </row>
    <row r="34" spans="1:9" ht="14.25" customHeight="1" thickBot="1">
      <c r="A34" s="164" t="s">
        <v>249</v>
      </c>
      <c r="B34" s="47" t="s">
        <v>301</v>
      </c>
      <c r="C34" s="57" t="s">
        <v>145</v>
      </c>
      <c r="D34" s="57" t="s">
        <v>17</v>
      </c>
      <c r="E34" s="57" t="s">
        <v>270</v>
      </c>
      <c r="F34" s="57" t="s">
        <v>271</v>
      </c>
      <c r="G34" s="71">
        <v>50000</v>
      </c>
      <c r="I34" s="40"/>
    </row>
    <row r="35" spans="1:9" ht="24" customHeight="1" thickBot="1">
      <c r="A35" s="163" t="s">
        <v>132</v>
      </c>
      <c r="B35" s="74" t="s">
        <v>301</v>
      </c>
      <c r="C35" s="121" t="s">
        <v>145</v>
      </c>
      <c r="D35" s="121">
        <v>13</v>
      </c>
      <c r="E35" s="122" t="s">
        <v>160</v>
      </c>
      <c r="F35" s="122" t="s">
        <v>149</v>
      </c>
      <c r="G35" s="123">
        <f>G36+G41</f>
        <v>7555424.91</v>
      </c>
      <c r="I35" s="40"/>
    </row>
    <row r="36" spans="1:9" ht="66.75" customHeight="1" thickBot="1">
      <c r="A36" s="164" t="s">
        <v>315</v>
      </c>
      <c r="B36" s="75" t="s">
        <v>301</v>
      </c>
      <c r="C36" s="57" t="s">
        <v>145</v>
      </c>
      <c r="D36" s="57">
        <v>13</v>
      </c>
      <c r="E36" s="57" t="s">
        <v>166</v>
      </c>
      <c r="F36" s="57" t="s">
        <v>149</v>
      </c>
      <c r="G36" s="71">
        <f>G37</f>
        <v>7505424.91</v>
      </c>
      <c r="I36" s="40"/>
    </row>
    <row r="37" spans="1:9" ht="61.5" customHeight="1" thickBot="1">
      <c r="A37" s="164" t="s">
        <v>312</v>
      </c>
      <c r="B37" s="75" t="s">
        <v>301</v>
      </c>
      <c r="C37" s="57" t="s">
        <v>145</v>
      </c>
      <c r="D37" s="57">
        <v>13</v>
      </c>
      <c r="E37" s="57" t="s">
        <v>165</v>
      </c>
      <c r="F37" s="57" t="s">
        <v>149</v>
      </c>
      <c r="G37" s="71">
        <f>G38</f>
        <v>7505424.91</v>
      </c>
      <c r="I37" s="40"/>
    </row>
    <row r="38" spans="1:9" ht="37.5" customHeight="1" thickBot="1">
      <c r="A38" s="164" t="s">
        <v>250</v>
      </c>
      <c r="B38" s="75" t="s">
        <v>301</v>
      </c>
      <c r="C38" s="57" t="s">
        <v>145</v>
      </c>
      <c r="D38" s="57">
        <v>13</v>
      </c>
      <c r="E38" s="57" t="s">
        <v>174</v>
      </c>
      <c r="F38" s="57" t="s">
        <v>149</v>
      </c>
      <c r="G38" s="71">
        <f>G39+G40</f>
        <v>7505424.91</v>
      </c>
      <c r="I38" s="40"/>
    </row>
    <row r="39" spans="1:9" ht="39" customHeight="1" thickBot="1">
      <c r="A39" s="164" t="s">
        <v>243</v>
      </c>
      <c r="B39" s="75" t="s">
        <v>301</v>
      </c>
      <c r="C39" s="57" t="s">
        <v>145</v>
      </c>
      <c r="D39" s="57" t="s">
        <v>15</v>
      </c>
      <c r="E39" s="57" t="s">
        <v>174</v>
      </c>
      <c r="F39" s="57" t="s">
        <v>267</v>
      </c>
      <c r="G39" s="71">
        <v>7055424.91</v>
      </c>
      <c r="I39" s="40"/>
    </row>
    <row r="40" spans="1:9" ht="40.5" customHeight="1" thickBot="1">
      <c r="A40" s="164" t="s">
        <v>131</v>
      </c>
      <c r="B40" s="75" t="s">
        <v>301</v>
      </c>
      <c r="C40" s="57" t="s">
        <v>145</v>
      </c>
      <c r="D40" s="57" t="s">
        <v>15</v>
      </c>
      <c r="E40" s="57" t="s">
        <v>174</v>
      </c>
      <c r="F40" s="57" t="s">
        <v>268</v>
      </c>
      <c r="G40" s="71">
        <v>450000</v>
      </c>
      <c r="I40" s="40"/>
    </row>
    <row r="41" spans="1:9" ht="48" customHeight="1" thickBot="1">
      <c r="A41" s="164" t="s">
        <v>314</v>
      </c>
      <c r="B41" s="75" t="s">
        <v>301</v>
      </c>
      <c r="C41" s="57" t="s">
        <v>145</v>
      </c>
      <c r="D41" s="57" t="s">
        <v>15</v>
      </c>
      <c r="E41" s="57" t="s">
        <v>313</v>
      </c>
      <c r="F41" s="57" t="s">
        <v>149</v>
      </c>
      <c r="G41" s="71">
        <f>SUM(G42)</f>
        <v>50000</v>
      </c>
      <c r="I41" s="40"/>
    </row>
    <row r="42" spans="1:9" ht="39.75" customHeight="1" thickBot="1">
      <c r="A42" s="164" t="s">
        <v>131</v>
      </c>
      <c r="B42" s="75" t="s">
        <v>301</v>
      </c>
      <c r="C42" s="57" t="s">
        <v>145</v>
      </c>
      <c r="D42" s="57" t="s">
        <v>15</v>
      </c>
      <c r="E42" s="57" t="s">
        <v>313</v>
      </c>
      <c r="F42" s="57" t="s">
        <v>268</v>
      </c>
      <c r="G42" s="71">
        <v>50000</v>
      </c>
      <c r="I42" s="40"/>
    </row>
    <row r="43" spans="1:9" ht="19.5" customHeight="1" thickBot="1">
      <c r="A43" s="271" t="s">
        <v>318</v>
      </c>
      <c r="B43" s="74" t="s">
        <v>301</v>
      </c>
      <c r="C43" s="207" t="s">
        <v>147</v>
      </c>
      <c r="D43" s="208" t="s">
        <v>148</v>
      </c>
      <c r="E43" s="211" t="s">
        <v>160</v>
      </c>
      <c r="F43" s="203" t="s">
        <v>149</v>
      </c>
      <c r="G43" s="70">
        <f>SUM(G44)</f>
        <v>210600</v>
      </c>
      <c r="I43" s="40"/>
    </row>
    <row r="44" spans="1:9" ht="23.25" customHeight="1" thickBot="1">
      <c r="A44" s="272" t="s">
        <v>319</v>
      </c>
      <c r="B44" s="74" t="s">
        <v>301</v>
      </c>
      <c r="C44" s="209" t="s">
        <v>147</v>
      </c>
      <c r="D44" s="210" t="s">
        <v>148</v>
      </c>
      <c r="E44" s="211" t="s">
        <v>160</v>
      </c>
      <c r="F44" s="204" t="s">
        <v>149</v>
      </c>
      <c r="G44" s="70">
        <f>SUM(G45)</f>
        <v>210600</v>
      </c>
      <c r="I44" s="40"/>
    </row>
    <row r="45" spans="1:9" ht="68.25" customHeight="1" thickBot="1">
      <c r="A45" s="273" t="s">
        <v>315</v>
      </c>
      <c r="B45" s="75" t="s">
        <v>301</v>
      </c>
      <c r="C45" s="205" t="s">
        <v>147</v>
      </c>
      <c r="D45" s="206" t="s">
        <v>148</v>
      </c>
      <c r="E45" s="212" t="s">
        <v>166</v>
      </c>
      <c r="F45" s="32" t="s">
        <v>149</v>
      </c>
      <c r="G45" s="71">
        <f>SUM(G46)</f>
        <v>210600</v>
      </c>
      <c r="I45" s="40"/>
    </row>
    <row r="46" spans="1:9" ht="66.75" customHeight="1" thickBot="1">
      <c r="A46" s="273" t="s">
        <v>312</v>
      </c>
      <c r="B46" s="75" t="s">
        <v>301</v>
      </c>
      <c r="C46" s="205" t="s">
        <v>147</v>
      </c>
      <c r="D46" s="206" t="s">
        <v>148</v>
      </c>
      <c r="E46" s="212" t="s">
        <v>165</v>
      </c>
      <c r="F46" s="32" t="s">
        <v>149</v>
      </c>
      <c r="G46" s="71">
        <f>SUM(G47)</f>
        <v>210600</v>
      </c>
      <c r="I46" s="40"/>
    </row>
    <row r="47" spans="1:9" ht="35.25" customHeight="1" thickBot="1">
      <c r="A47" s="273" t="s">
        <v>320</v>
      </c>
      <c r="B47" s="75" t="s">
        <v>301</v>
      </c>
      <c r="C47" s="205" t="s">
        <v>147</v>
      </c>
      <c r="D47" s="206" t="s">
        <v>148</v>
      </c>
      <c r="E47" s="212" t="s">
        <v>321</v>
      </c>
      <c r="F47" s="32" t="s">
        <v>149</v>
      </c>
      <c r="G47" s="71">
        <f>SUM(G48)</f>
        <v>210600</v>
      </c>
      <c r="I47" s="40"/>
    </row>
    <row r="48" spans="1:9" ht="33.75" customHeight="1" thickBot="1">
      <c r="A48" s="273" t="s">
        <v>243</v>
      </c>
      <c r="B48" s="75" t="s">
        <v>301</v>
      </c>
      <c r="C48" s="205" t="s">
        <v>147</v>
      </c>
      <c r="D48" s="206" t="s">
        <v>148</v>
      </c>
      <c r="E48" s="212" t="s">
        <v>321</v>
      </c>
      <c r="F48" s="12">
        <v>120</v>
      </c>
      <c r="G48" s="71">
        <v>210600</v>
      </c>
      <c r="I48" s="40"/>
    </row>
    <row r="49" spans="1:9" ht="32.25" customHeight="1" thickBot="1">
      <c r="A49" s="171" t="s">
        <v>251</v>
      </c>
      <c r="B49" s="193" t="s">
        <v>301</v>
      </c>
      <c r="C49" s="166" t="s">
        <v>148</v>
      </c>
      <c r="D49" s="166" t="s">
        <v>146</v>
      </c>
      <c r="E49" s="166" t="s">
        <v>160</v>
      </c>
      <c r="F49" s="166" t="s">
        <v>149</v>
      </c>
      <c r="G49" s="185">
        <f>G66+G69</f>
        <v>329818.18</v>
      </c>
      <c r="I49" s="40"/>
    </row>
    <row r="50" spans="1:9" ht="48.75" customHeight="1" hidden="1" thickBot="1">
      <c r="A50" s="164" t="s">
        <v>252</v>
      </c>
      <c r="B50" s="75" t="s">
        <v>301</v>
      </c>
      <c r="C50" s="57" t="s">
        <v>148</v>
      </c>
      <c r="D50" s="57" t="s">
        <v>153</v>
      </c>
      <c r="E50" s="57" t="s">
        <v>160</v>
      </c>
      <c r="F50" s="57" t="s">
        <v>149</v>
      </c>
      <c r="G50" s="71">
        <f>G51</f>
        <v>0</v>
      </c>
      <c r="I50" s="40"/>
    </row>
    <row r="51" spans="1:9" ht="66" customHeight="1" hidden="1" thickBot="1">
      <c r="A51" s="164" t="s">
        <v>315</v>
      </c>
      <c r="B51" s="75" t="s">
        <v>301</v>
      </c>
      <c r="C51" s="57" t="s">
        <v>148</v>
      </c>
      <c r="D51" s="57" t="s">
        <v>153</v>
      </c>
      <c r="E51" s="57" t="s">
        <v>166</v>
      </c>
      <c r="F51" s="57" t="s">
        <v>149</v>
      </c>
      <c r="G51" s="71">
        <f>G52</f>
        <v>0</v>
      </c>
      <c r="I51" s="40"/>
    </row>
    <row r="52" spans="1:9" ht="63" customHeight="1" hidden="1" thickBot="1">
      <c r="A52" s="164" t="s">
        <v>312</v>
      </c>
      <c r="B52" s="75" t="s">
        <v>301</v>
      </c>
      <c r="C52" s="57" t="s">
        <v>148</v>
      </c>
      <c r="D52" s="57" t="s">
        <v>153</v>
      </c>
      <c r="E52" s="57" t="s">
        <v>165</v>
      </c>
      <c r="F52" s="57" t="s">
        <v>149</v>
      </c>
      <c r="G52" s="71">
        <f>G53</f>
        <v>0</v>
      </c>
      <c r="I52" s="40"/>
    </row>
    <row r="53" spans="1:9" ht="50.25" customHeight="1" hidden="1" thickBot="1">
      <c r="A53" s="164" t="s">
        <v>253</v>
      </c>
      <c r="B53" s="75" t="s">
        <v>301</v>
      </c>
      <c r="C53" s="57" t="s">
        <v>148</v>
      </c>
      <c r="D53" s="57" t="s">
        <v>153</v>
      </c>
      <c r="E53" s="57" t="s">
        <v>168</v>
      </c>
      <c r="F53" s="57" t="s">
        <v>149</v>
      </c>
      <c r="G53" s="71">
        <f>G54</f>
        <v>0</v>
      </c>
      <c r="I53" s="40"/>
    </row>
    <row r="54" spans="1:9" ht="39" customHeight="1" hidden="1" thickBot="1">
      <c r="A54" s="164" t="s">
        <v>131</v>
      </c>
      <c r="B54" s="75" t="s">
        <v>301</v>
      </c>
      <c r="C54" s="57" t="s">
        <v>148</v>
      </c>
      <c r="D54" s="57" t="s">
        <v>153</v>
      </c>
      <c r="E54" s="57" t="s">
        <v>168</v>
      </c>
      <c r="F54" s="57" t="s">
        <v>268</v>
      </c>
      <c r="G54" s="71"/>
      <c r="I54" s="40"/>
    </row>
    <row r="55" spans="1:9" ht="21.75" customHeight="1" hidden="1" thickBot="1">
      <c r="A55" s="164" t="s">
        <v>133</v>
      </c>
      <c r="B55" s="75" t="s">
        <v>301</v>
      </c>
      <c r="C55" s="57" t="s">
        <v>148</v>
      </c>
      <c r="D55" s="57" t="s">
        <v>16</v>
      </c>
      <c r="E55" s="57" t="s">
        <v>160</v>
      </c>
      <c r="F55" s="57" t="s">
        <v>149</v>
      </c>
      <c r="G55" s="71">
        <f>G56</f>
        <v>0</v>
      </c>
      <c r="I55" s="40"/>
    </row>
    <row r="56" spans="1:9" ht="63" customHeight="1" hidden="1" thickBot="1">
      <c r="A56" s="164" t="s">
        <v>315</v>
      </c>
      <c r="B56" s="75" t="s">
        <v>301</v>
      </c>
      <c r="C56" s="57" t="s">
        <v>148</v>
      </c>
      <c r="D56" s="57" t="s">
        <v>16</v>
      </c>
      <c r="E56" s="57" t="s">
        <v>166</v>
      </c>
      <c r="F56" s="57" t="s">
        <v>149</v>
      </c>
      <c r="G56" s="71">
        <f>G57</f>
        <v>0</v>
      </c>
      <c r="I56" s="40"/>
    </row>
    <row r="57" spans="1:9" ht="63.75" customHeight="1" hidden="1" thickBot="1">
      <c r="A57" s="164" t="s">
        <v>312</v>
      </c>
      <c r="B57" s="75" t="s">
        <v>301</v>
      </c>
      <c r="C57" s="57" t="s">
        <v>148</v>
      </c>
      <c r="D57" s="57" t="s">
        <v>16</v>
      </c>
      <c r="E57" s="57" t="s">
        <v>165</v>
      </c>
      <c r="F57" s="57" t="s">
        <v>149</v>
      </c>
      <c r="G57" s="71">
        <f>G62+G64+G58+G60</f>
        <v>0</v>
      </c>
      <c r="I57" s="40"/>
    </row>
    <row r="58" spans="1:9" ht="39" customHeight="1" hidden="1" thickBot="1">
      <c r="A58" s="164" t="s">
        <v>389</v>
      </c>
      <c r="B58" s="75" t="s">
        <v>301</v>
      </c>
      <c r="C58" s="57" t="s">
        <v>387</v>
      </c>
      <c r="D58" s="57" t="s">
        <v>363</v>
      </c>
      <c r="E58" s="57" t="s">
        <v>388</v>
      </c>
      <c r="F58" s="57" t="s">
        <v>149</v>
      </c>
      <c r="G58" s="160">
        <f>SUM(G59)</f>
        <v>0</v>
      </c>
      <c r="I58" s="40"/>
    </row>
    <row r="59" spans="1:9" ht="45" customHeight="1" hidden="1" thickBot="1">
      <c r="A59" s="164" t="s">
        <v>131</v>
      </c>
      <c r="B59" s="75" t="s">
        <v>301</v>
      </c>
      <c r="C59" s="57" t="s">
        <v>387</v>
      </c>
      <c r="D59" s="57" t="s">
        <v>363</v>
      </c>
      <c r="E59" s="57" t="s">
        <v>388</v>
      </c>
      <c r="F59" s="57" t="s">
        <v>268</v>
      </c>
      <c r="G59" s="160"/>
      <c r="I59" s="40"/>
    </row>
    <row r="60" spans="1:9" ht="35.25" customHeight="1" hidden="1" thickBot="1">
      <c r="A60" s="164" t="s">
        <v>391</v>
      </c>
      <c r="B60" s="75" t="s">
        <v>301</v>
      </c>
      <c r="C60" s="57" t="s">
        <v>387</v>
      </c>
      <c r="D60" s="57" t="s">
        <v>363</v>
      </c>
      <c r="E60" s="57" t="s">
        <v>390</v>
      </c>
      <c r="F60" s="57" t="s">
        <v>149</v>
      </c>
      <c r="G60" s="160">
        <f>SUM(G61)</f>
        <v>0</v>
      </c>
      <c r="I60" s="40"/>
    </row>
    <row r="61" spans="1:9" ht="38.25" customHeight="1" hidden="1" thickBot="1">
      <c r="A61" s="164" t="s">
        <v>131</v>
      </c>
      <c r="B61" s="75" t="s">
        <v>301</v>
      </c>
      <c r="C61" s="57" t="s">
        <v>387</v>
      </c>
      <c r="D61" s="57" t="s">
        <v>363</v>
      </c>
      <c r="E61" s="57" t="s">
        <v>390</v>
      </c>
      <c r="F61" s="57" t="s">
        <v>268</v>
      </c>
      <c r="G61" s="160"/>
      <c r="I61" s="40"/>
    </row>
    <row r="62" spans="1:9" ht="63.75" customHeight="1" hidden="1" thickBot="1">
      <c r="A62" s="164" t="s">
        <v>253</v>
      </c>
      <c r="B62" s="75" t="s">
        <v>301</v>
      </c>
      <c r="C62" s="57" t="s">
        <v>148</v>
      </c>
      <c r="D62" s="57" t="s">
        <v>16</v>
      </c>
      <c r="E62" s="57" t="s">
        <v>168</v>
      </c>
      <c r="F62" s="57" t="s">
        <v>149</v>
      </c>
      <c r="G62" s="71"/>
      <c r="I62" s="40"/>
    </row>
    <row r="63" spans="1:9" ht="35.25" customHeight="1" hidden="1" thickBot="1">
      <c r="A63" s="249" t="s">
        <v>131</v>
      </c>
      <c r="B63" s="75" t="s">
        <v>301</v>
      </c>
      <c r="C63" s="57" t="s">
        <v>148</v>
      </c>
      <c r="D63" s="57" t="s">
        <v>16</v>
      </c>
      <c r="E63" s="57" t="s">
        <v>168</v>
      </c>
      <c r="F63" s="57" t="s">
        <v>268</v>
      </c>
      <c r="G63" s="71"/>
      <c r="I63" s="40"/>
    </row>
    <row r="64" spans="1:9" ht="50.25" customHeight="1" hidden="1" thickBot="1">
      <c r="A64" s="164" t="s">
        <v>254</v>
      </c>
      <c r="B64" s="75" t="s">
        <v>301</v>
      </c>
      <c r="C64" s="57" t="s">
        <v>148</v>
      </c>
      <c r="D64" s="57" t="s">
        <v>16</v>
      </c>
      <c r="E64" s="57" t="s">
        <v>169</v>
      </c>
      <c r="F64" s="57" t="s">
        <v>149</v>
      </c>
      <c r="G64" s="71">
        <f>G65</f>
        <v>0</v>
      </c>
      <c r="I64" s="40"/>
    </row>
    <row r="65" spans="1:9" ht="38.25" customHeight="1" hidden="1" thickBot="1">
      <c r="A65" s="164" t="s">
        <v>131</v>
      </c>
      <c r="B65" s="75" t="s">
        <v>301</v>
      </c>
      <c r="C65" s="57" t="s">
        <v>148</v>
      </c>
      <c r="D65" s="57" t="s">
        <v>16</v>
      </c>
      <c r="E65" s="57" t="s">
        <v>169</v>
      </c>
      <c r="F65" s="57" t="s">
        <v>268</v>
      </c>
      <c r="G65" s="71"/>
      <c r="I65" s="40"/>
    </row>
    <row r="66" spans="1:9" ht="38.25" customHeight="1" thickBot="1">
      <c r="A66" s="164" t="s">
        <v>389</v>
      </c>
      <c r="B66" s="75" t="s">
        <v>301</v>
      </c>
      <c r="C66" s="57" t="s">
        <v>387</v>
      </c>
      <c r="D66" s="57" t="s">
        <v>363</v>
      </c>
      <c r="E66" s="57" t="s">
        <v>388</v>
      </c>
      <c r="F66" s="57" t="s">
        <v>149</v>
      </c>
      <c r="G66" s="12">
        <f>SUM(G67+G68)</f>
        <v>282343.43</v>
      </c>
      <c r="I66" s="40"/>
    </row>
    <row r="67" spans="1:9" ht="38.25" customHeight="1" hidden="1" thickBot="1">
      <c r="A67" s="273" t="s">
        <v>243</v>
      </c>
      <c r="B67" s="75" t="s">
        <v>301</v>
      </c>
      <c r="C67" s="57" t="s">
        <v>387</v>
      </c>
      <c r="D67" s="57" t="s">
        <v>363</v>
      </c>
      <c r="E67" s="57" t="s">
        <v>388</v>
      </c>
      <c r="F67" s="57" t="s">
        <v>267</v>
      </c>
      <c r="G67" s="12"/>
      <c r="I67" s="40"/>
    </row>
    <row r="68" spans="1:9" ht="38.25" customHeight="1" thickBot="1">
      <c r="A68" s="164" t="s">
        <v>131</v>
      </c>
      <c r="B68" s="75" t="s">
        <v>301</v>
      </c>
      <c r="C68" s="57" t="s">
        <v>148</v>
      </c>
      <c r="D68" s="57" t="s">
        <v>16</v>
      </c>
      <c r="E68" s="57" t="s">
        <v>388</v>
      </c>
      <c r="F68" s="57" t="s">
        <v>268</v>
      </c>
      <c r="G68" s="12">
        <v>282343.43</v>
      </c>
      <c r="I68" s="40"/>
    </row>
    <row r="69" spans="1:9" ht="33" customHeight="1" thickBot="1">
      <c r="A69" s="164" t="s">
        <v>391</v>
      </c>
      <c r="B69" s="75" t="s">
        <v>301</v>
      </c>
      <c r="C69" s="57" t="s">
        <v>387</v>
      </c>
      <c r="D69" s="57" t="s">
        <v>363</v>
      </c>
      <c r="E69" s="57" t="s">
        <v>390</v>
      </c>
      <c r="F69" s="57" t="s">
        <v>149</v>
      </c>
      <c r="G69" s="12">
        <f>SUM(G70)</f>
        <v>47474.75</v>
      </c>
      <c r="I69" s="40"/>
    </row>
    <row r="70" spans="1:9" ht="38.25" customHeight="1" thickBot="1">
      <c r="A70" s="164" t="s">
        <v>131</v>
      </c>
      <c r="B70" s="75" t="s">
        <v>301</v>
      </c>
      <c r="C70" s="57" t="s">
        <v>387</v>
      </c>
      <c r="D70" s="57" t="s">
        <v>363</v>
      </c>
      <c r="E70" s="57" t="s">
        <v>390</v>
      </c>
      <c r="F70" s="57" t="s">
        <v>268</v>
      </c>
      <c r="G70" s="12">
        <v>47474.75</v>
      </c>
      <c r="I70" s="40"/>
    </row>
    <row r="71" spans="1:9" ht="18.75" customHeight="1" thickBot="1">
      <c r="A71" s="171" t="s">
        <v>134</v>
      </c>
      <c r="B71" s="193" t="s">
        <v>301</v>
      </c>
      <c r="C71" s="166" t="s">
        <v>150</v>
      </c>
      <c r="D71" s="166" t="s">
        <v>146</v>
      </c>
      <c r="E71" s="166" t="s">
        <v>277</v>
      </c>
      <c r="F71" s="166" t="s">
        <v>149</v>
      </c>
      <c r="G71" s="185">
        <f>G72+G76+G93+G89+G86</f>
        <v>10180432.82</v>
      </c>
      <c r="I71" s="40"/>
    </row>
    <row r="72" spans="1:9" ht="75.75" customHeight="1" hidden="1" thickBot="1">
      <c r="A72" s="278" t="s">
        <v>416</v>
      </c>
      <c r="B72" s="93" t="s">
        <v>301</v>
      </c>
      <c r="C72" s="44" t="s">
        <v>150</v>
      </c>
      <c r="D72" s="44" t="s">
        <v>145</v>
      </c>
      <c r="E72" s="44" t="s">
        <v>328</v>
      </c>
      <c r="F72" s="44"/>
      <c r="G72" s="70"/>
      <c r="I72" s="40"/>
    </row>
    <row r="73" spans="1:9" ht="35.25" customHeight="1" hidden="1" thickBot="1">
      <c r="A73" s="275" t="s">
        <v>413</v>
      </c>
      <c r="B73" s="91" t="s">
        <v>301</v>
      </c>
      <c r="C73" s="57" t="s">
        <v>150</v>
      </c>
      <c r="D73" s="57" t="s">
        <v>145</v>
      </c>
      <c r="E73" s="57" t="s">
        <v>329</v>
      </c>
      <c r="F73" s="57"/>
      <c r="G73" s="71"/>
      <c r="I73" s="40"/>
    </row>
    <row r="74" spans="1:9" ht="33" customHeight="1" hidden="1" thickBot="1">
      <c r="A74" s="275" t="s">
        <v>415</v>
      </c>
      <c r="B74" s="91" t="s">
        <v>301</v>
      </c>
      <c r="C74" s="57" t="s">
        <v>145</v>
      </c>
      <c r="D74" s="57" t="s">
        <v>145</v>
      </c>
      <c r="E74" s="57" t="s">
        <v>414</v>
      </c>
      <c r="F74" s="57"/>
      <c r="G74" s="71"/>
      <c r="I74" s="40"/>
    </row>
    <row r="75" spans="1:9" ht="36.75" customHeight="1" hidden="1" thickBot="1">
      <c r="A75" s="164" t="s">
        <v>131</v>
      </c>
      <c r="B75" s="91" t="s">
        <v>301</v>
      </c>
      <c r="C75" s="57" t="s">
        <v>145</v>
      </c>
      <c r="D75" s="57" t="s">
        <v>145</v>
      </c>
      <c r="E75" s="57" t="s">
        <v>414</v>
      </c>
      <c r="F75" s="57" t="s">
        <v>268</v>
      </c>
      <c r="G75" s="71"/>
      <c r="I75" s="40"/>
    </row>
    <row r="76" spans="1:9" ht="19.5" customHeight="1" thickBot="1">
      <c r="A76" s="163" t="s">
        <v>3</v>
      </c>
      <c r="B76" s="74" t="s">
        <v>301</v>
      </c>
      <c r="C76" s="44" t="s">
        <v>150</v>
      </c>
      <c r="D76" s="44" t="s">
        <v>153</v>
      </c>
      <c r="E76" s="44" t="s">
        <v>160</v>
      </c>
      <c r="F76" s="44" t="s">
        <v>149</v>
      </c>
      <c r="G76" s="70">
        <f>G77+G82</f>
        <v>10085060.82</v>
      </c>
      <c r="I76" s="40"/>
    </row>
    <row r="77" spans="1:9" ht="66.75" customHeight="1" thickBot="1">
      <c r="A77" s="164" t="s">
        <v>315</v>
      </c>
      <c r="B77" s="75" t="s">
        <v>301</v>
      </c>
      <c r="C77" s="57" t="s">
        <v>150</v>
      </c>
      <c r="D77" s="57" t="s">
        <v>153</v>
      </c>
      <c r="E77" s="57" t="s">
        <v>166</v>
      </c>
      <c r="F77" s="57" t="s">
        <v>149</v>
      </c>
      <c r="G77" s="71">
        <f>G78</f>
        <v>703950.1</v>
      </c>
      <c r="I77" s="40"/>
    </row>
    <row r="78" spans="1:9" ht="64.5" customHeight="1" thickBot="1">
      <c r="A78" s="164" t="s">
        <v>312</v>
      </c>
      <c r="B78" s="75" t="s">
        <v>301</v>
      </c>
      <c r="C78" s="57" t="s">
        <v>150</v>
      </c>
      <c r="D78" s="57" t="s">
        <v>153</v>
      </c>
      <c r="E78" s="57" t="s">
        <v>165</v>
      </c>
      <c r="F78" s="57" t="s">
        <v>149</v>
      </c>
      <c r="G78" s="71">
        <f>G79+G81</f>
        <v>703950.1</v>
      </c>
      <c r="I78" s="40"/>
    </row>
    <row r="79" spans="1:9" ht="48.75" customHeight="1" thickBot="1">
      <c r="A79" s="164" t="s">
        <v>322</v>
      </c>
      <c r="B79" s="75" t="s">
        <v>301</v>
      </c>
      <c r="C79" s="57" t="s">
        <v>150</v>
      </c>
      <c r="D79" s="57" t="s">
        <v>153</v>
      </c>
      <c r="E79" s="57" t="s">
        <v>4</v>
      </c>
      <c r="F79" s="57" t="s">
        <v>149</v>
      </c>
      <c r="G79" s="71">
        <f>SUM(G80)</f>
        <v>703950.1</v>
      </c>
      <c r="I79" s="40"/>
    </row>
    <row r="80" spans="1:9" ht="33" customHeight="1" thickBot="1">
      <c r="A80" s="164" t="s">
        <v>131</v>
      </c>
      <c r="B80" s="75" t="s">
        <v>301</v>
      </c>
      <c r="C80" s="57" t="s">
        <v>150</v>
      </c>
      <c r="D80" s="57" t="s">
        <v>153</v>
      </c>
      <c r="E80" s="57" t="s">
        <v>4</v>
      </c>
      <c r="F80" s="57" t="s">
        <v>268</v>
      </c>
      <c r="G80" s="71">
        <v>703950.1</v>
      </c>
      <c r="I80" s="40"/>
    </row>
    <row r="81" spans="1:9" ht="50.25" customHeight="1" hidden="1" thickBot="1">
      <c r="A81" s="164" t="s">
        <v>397</v>
      </c>
      <c r="B81" s="75" t="s">
        <v>301</v>
      </c>
      <c r="C81" s="57" t="s">
        <v>396</v>
      </c>
      <c r="D81" s="57" t="s">
        <v>153</v>
      </c>
      <c r="E81" s="57" t="s">
        <v>393</v>
      </c>
      <c r="F81" s="57"/>
      <c r="G81" s="71"/>
      <c r="I81" s="40"/>
    </row>
    <row r="82" spans="1:9" ht="50.25" customHeight="1" thickBot="1">
      <c r="A82" s="164" t="s">
        <v>486</v>
      </c>
      <c r="B82" s="75" t="s">
        <v>301</v>
      </c>
      <c r="C82" s="57" t="s">
        <v>150</v>
      </c>
      <c r="D82" s="57" t="s">
        <v>153</v>
      </c>
      <c r="E82" s="57" t="s">
        <v>485</v>
      </c>
      <c r="F82" s="57" t="s">
        <v>149</v>
      </c>
      <c r="G82" s="71">
        <f>SUM(G83)</f>
        <v>9381110.72</v>
      </c>
      <c r="I82" s="40"/>
    </row>
    <row r="83" spans="1:9" ht="32.25" customHeight="1" thickBot="1">
      <c r="A83" s="164" t="s">
        <v>487</v>
      </c>
      <c r="B83" s="75" t="s">
        <v>301</v>
      </c>
      <c r="C83" s="57" t="s">
        <v>150</v>
      </c>
      <c r="D83" s="57" t="s">
        <v>153</v>
      </c>
      <c r="E83" s="57" t="s">
        <v>485</v>
      </c>
      <c r="F83" s="57" t="s">
        <v>149</v>
      </c>
      <c r="G83" s="71">
        <f>SUM(G84+G85)</f>
        <v>9381110.72</v>
      </c>
      <c r="I83" s="40"/>
    </row>
    <row r="84" spans="1:9" ht="39.75" customHeight="1" thickBot="1">
      <c r="A84" s="164" t="s">
        <v>131</v>
      </c>
      <c r="B84" s="75" t="s">
        <v>301</v>
      </c>
      <c r="C84" s="57" t="s">
        <v>150</v>
      </c>
      <c r="D84" s="57" t="s">
        <v>153</v>
      </c>
      <c r="E84" s="57" t="s">
        <v>524</v>
      </c>
      <c r="F84" s="57" t="s">
        <v>268</v>
      </c>
      <c r="G84" s="71">
        <v>8282829</v>
      </c>
      <c r="I84" s="40"/>
    </row>
    <row r="85" spans="1:9" ht="39.75" customHeight="1" thickBot="1">
      <c r="A85" s="164" t="s">
        <v>131</v>
      </c>
      <c r="B85" s="75" t="s">
        <v>301</v>
      </c>
      <c r="C85" s="57" t="s">
        <v>150</v>
      </c>
      <c r="D85" s="57" t="s">
        <v>153</v>
      </c>
      <c r="E85" s="57" t="s">
        <v>488</v>
      </c>
      <c r="F85" s="57" t="s">
        <v>268</v>
      </c>
      <c r="G85" s="71">
        <v>1098281.72</v>
      </c>
      <c r="I85" s="40"/>
    </row>
    <row r="86" spans="1:9" ht="21.75" customHeight="1">
      <c r="A86" s="368" t="s">
        <v>525</v>
      </c>
      <c r="B86" s="74" t="s">
        <v>301</v>
      </c>
      <c r="C86" s="44" t="s">
        <v>150</v>
      </c>
      <c r="D86" s="44" t="s">
        <v>16</v>
      </c>
      <c r="E86" s="44" t="s">
        <v>160</v>
      </c>
      <c r="F86" s="44" t="s">
        <v>149</v>
      </c>
      <c r="G86" s="70">
        <v>60372</v>
      </c>
      <c r="I86" s="40"/>
    </row>
    <row r="87" spans="1:9" ht="49.5" customHeight="1">
      <c r="A87" s="327" t="s">
        <v>526</v>
      </c>
      <c r="B87" s="75" t="s">
        <v>301</v>
      </c>
      <c r="C87" s="57" t="s">
        <v>150</v>
      </c>
      <c r="D87" s="57" t="s">
        <v>16</v>
      </c>
      <c r="E87" s="57" t="s">
        <v>474</v>
      </c>
      <c r="F87" s="57" t="s">
        <v>149</v>
      </c>
      <c r="G87" s="71">
        <v>60372</v>
      </c>
      <c r="I87" s="40"/>
    </row>
    <row r="88" spans="1:9" ht="39.75" customHeight="1" thickBot="1">
      <c r="A88" s="164" t="s">
        <v>131</v>
      </c>
      <c r="B88" s="75" t="s">
        <v>301</v>
      </c>
      <c r="C88" s="57" t="s">
        <v>150</v>
      </c>
      <c r="D88" s="57" t="s">
        <v>16</v>
      </c>
      <c r="E88" s="57" t="s">
        <v>474</v>
      </c>
      <c r="F88" s="57" t="s">
        <v>268</v>
      </c>
      <c r="G88" s="71">
        <v>60372</v>
      </c>
      <c r="I88" s="40"/>
    </row>
    <row r="89" spans="1:9" ht="65.25" customHeight="1" hidden="1" thickBot="1">
      <c r="A89" s="324" t="s">
        <v>491</v>
      </c>
      <c r="B89" s="75" t="s">
        <v>301</v>
      </c>
      <c r="C89" s="57" t="s">
        <v>150</v>
      </c>
      <c r="D89" s="57" t="s">
        <v>326</v>
      </c>
      <c r="E89" s="57" t="s">
        <v>494</v>
      </c>
      <c r="F89" s="57" t="s">
        <v>149</v>
      </c>
      <c r="G89" s="71">
        <f>SUM(G90)</f>
        <v>0</v>
      </c>
      <c r="I89" s="40"/>
    </row>
    <row r="90" spans="1:9" ht="48.75" customHeight="1" hidden="1" thickBot="1">
      <c r="A90" s="164" t="s">
        <v>490</v>
      </c>
      <c r="B90" s="75" t="s">
        <v>301</v>
      </c>
      <c r="C90" s="57" t="s">
        <v>150</v>
      </c>
      <c r="D90" s="57" t="s">
        <v>326</v>
      </c>
      <c r="E90" s="57" t="s">
        <v>497</v>
      </c>
      <c r="F90" s="65" t="s">
        <v>149</v>
      </c>
      <c r="G90" s="71">
        <f>SUM(G91+G92)</f>
        <v>0</v>
      </c>
      <c r="I90" s="40"/>
    </row>
    <row r="91" spans="1:9" ht="37.5" customHeight="1" hidden="1" thickBot="1">
      <c r="A91" s="164" t="s">
        <v>131</v>
      </c>
      <c r="B91" s="75" t="s">
        <v>301</v>
      </c>
      <c r="C91" s="57" t="s">
        <v>150</v>
      </c>
      <c r="D91" s="57" t="s">
        <v>326</v>
      </c>
      <c r="E91" s="57" t="s">
        <v>494</v>
      </c>
      <c r="F91" s="65" t="s">
        <v>268</v>
      </c>
      <c r="G91" s="71"/>
      <c r="I91" s="40"/>
    </row>
    <row r="92" spans="1:9" ht="36" customHeight="1" hidden="1" thickBot="1">
      <c r="A92" s="164" t="s">
        <v>131</v>
      </c>
      <c r="B92" s="75" t="s">
        <v>301</v>
      </c>
      <c r="C92" s="57" t="s">
        <v>150</v>
      </c>
      <c r="D92" s="57" t="s">
        <v>326</v>
      </c>
      <c r="E92" s="57" t="s">
        <v>494</v>
      </c>
      <c r="F92" s="65" t="s">
        <v>268</v>
      </c>
      <c r="G92" s="71"/>
      <c r="I92" s="40"/>
    </row>
    <row r="93" spans="1:9" ht="45.75" customHeight="1" thickBot="1">
      <c r="A93" s="213" t="s">
        <v>323</v>
      </c>
      <c r="B93" s="74" t="s">
        <v>301</v>
      </c>
      <c r="C93" s="44" t="s">
        <v>150</v>
      </c>
      <c r="D93" s="44" t="s">
        <v>326</v>
      </c>
      <c r="E93" s="44" t="s">
        <v>325</v>
      </c>
      <c r="F93" s="44" t="s">
        <v>149</v>
      </c>
      <c r="G93" s="70">
        <f>G94</f>
        <v>35000</v>
      </c>
      <c r="I93" s="40"/>
    </row>
    <row r="94" spans="1:9" ht="36.75" customHeight="1" thickBot="1">
      <c r="A94" s="164" t="s">
        <v>131</v>
      </c>
      <c r="B94" s="75" t="s">
        <v>301</v>
      </c>
      <c r="C94" s="57" t="s">
        <v>150</v>
      </c>
      <c r="D94" s="57" t="s">
        <v>326</v>
      </c>
      <c r="E94" s="57" t="s">
        <v>325</v>
      </c>
      <c r="F94" s="57" t="s">
        <v>268</v>
      </c>
      <c r="G94" s="71">
        <v>35000</v>
      </c>
      <c r="I94" s="45"/>
    </row>
    <row r="95" spans="1:9" ht="21.75" customHeight="1" thickBot="1">
      <c r="A95" s="171" t="s">
        <v>135</v>
      </c>
      <c r="B95" s="193" t="s">
        <v>301</v>
      </c>
      <c r="C95" s="166" t="s">
        <v>151</v>
      </c>
      <c r="D95" s="166" t="s">
        <v>146</v>
      </c>
      <c r="E95" s="166" t="s">
        <v>160</v>
      </c>
      <c r="F95" s="166" t="s">
        <v>149</v>
      </c>
      <c r="G95" s="185">
        <f>G100+G109+G96+G126</f>
        <v>660000</v>
      </c>
      <c r="I95" s="40"/>
    </row>
    <row r="96" spans="1:9" ht="80.25" customHeight="1" hidden="1" thickBot="1">
      <c r="A96" s="215" t="s">
        <v>327</v>
      </c>
      <c r="B96" s="226" t="s">
        <v>301</v>
      </c>
      <c r="C96" s="214" t="s">
        <v>151</v>
      </c>
      <c r="D96" s="214" t="s">
        <v>145</v>
      </c>
      <c r="E96" s="44" t="s">
        <v>328</v>
      </c>
      <c r="F96" s="214" t="s">
        <v>149</v>
      </c>
      <c r="G96" s="225">
        <f>SUM(G97)</f>
        <v>0</v>
      </c>
      <c r="I96" s="40"/>
    </row>
    <row r="97" spans="1:9" ht="35.25" customHeight="1" hidden="1" thickBot="1">
      <c r="A97" s="192" t="s">
        <v>331</v>
      </c>
      <c r="B97" s="226" t="s">
        <v>301</v>
      </c>
      <c r="C97" s="176" t="s">
        <v>151</v>
      </c>
      <c r="D97" s="176" t="s">
        <v>145</v>
      </c>
      <c r="E97" s="176" t="s">
        <v>329</v>
      </c>
      <c r="F97" s="176" t="s">
        <v>330</v>
      </c>
      <c r="G97" s="190">
        <f>SUM(G98)</f>
        <v>0</v>
      </c>
      <c r="I97" s="40"/>
    </row>
    <row r="98" spans="1:9" ht="21.75" customHeight="1" hidden="1" thickBot="1">
      <c r="A98" s="192" t="s">
        <v>334</v>
      </c>
      <c r="B98" s="226" t="s">
        <v>301</v>
      </c>
      <c r="C98" s="176" t="s">
        <v>151</v>
      </c>
      <c r="D98" s="176" t="s">
        <v>145</v>
      </c>
      <c r="E98" s="176" t="s">
        <v>332</v>
      </c>
      <c r="F98" s="176" t="s">
        <v>333</v>
      </c>
      <c r="G98" s="190">
        <f>SUM(G99)</f>
        <v>0</v>
      </c>
      <c r="I98" s="40"/>
    </row>
    <row r="99" spans="1:9" ht="39.75" customHeight="1" hidden="1" thickBot="1">
      <c r="A99" s="192" t="s">
        <v>336</v>
      </c>
      <c r="B99" s="226" t="s">
        <v>301</v>
      </c>
      <c r="C99" s="176" t="s">
        <v>151</v>
      </c>
      <c r="D99" s="176" t="s">
        <v>145</v>
      </c>
      <c r="E99" s="176" t="s">
        <v>332</v>
      </c>
      <c r="F99" s="176" t="s">
        <v>335</v>
      </c>
      <c r="G99" s="190"/>
      <c r="I99" s="40"/>
    </row>
    <row r="100" spans="1:9" ht="18" customHeight="1" hidden="1" thickBot="1">
      <c r="A100" s="163" t="s">
        <v>136</v>
      </c>
      <c r="B100" s="74" t="s">
        <v>301</v>
      </c>
      <c r="C100" s="44" t="s">
        <v>151</v>
      </c>
      <c r="D100" s="44" t="s">
        <v>147</v>
      </c>
      <c r="E100" s="44" t="s">
        <v>279</v>
      </c>
      <c r="F100" s="44" t="s">
        <v>149</v>
      </c>
      <c r="G100" s="70">
        <f>G104+G101</f>
        <v>0</v>
      </c>
      <c r="I100" s="40"/>
    </row>
    <row r="101" spans="1:9" ht="81.75" customHeight="1" hidden="1" thickBot="1">
      <c r="A101" s="163" t="s">
        <v>421</v>
      </c>
      <c r="B101" s="74" t="s">
        <v>301</v>
      </c>
      <c r="C101" s="44" t="s">
        <v>151</v>
      </c>
      <c r="D101" s="44" t="s">
        <v>147</v>
      </c>
      <c r="E101" s="44" t="s">
        <v>337</v>
      </c>
      <c r="F101" s="177" t="s">
        <v>149</v>
      </c>
      <c r="G101" s="70">
        <f>SUM(G102)</f>
        <v>0</v>
      </c>
      <c r="I101" s="40"/>
    </row>
    <row r="102" spans="1:9" ht="35.25" customHeight="1" hidden="1" thickBot="1">
      <c r="A102" s="164" t="s">
        <v>339</v>
      </c>
      <c r="B102" s="75" t="s">
        <v>301</v>
      </c>
      <c r="C102" s="57" t="s">
        <v>151</v>
      </c>
      <c r="D102" s="57" t="s">
        <v>147</v>
      </c>
      <c r="E102" s="57" t="s">
        <v>338</v>
      </c>
      <c r="F102" s="65" t="s">
        <v>149</v>
      </c>
      <c r="G102" s="71">
        <f>SUM(G103)</f>
        <v>0</v>
      </c>
      <c r="I102" s="40"/>
    </row>
    <row r="103" spans="1:9" ht="32.25" customHeight="1" hidden="1" thickBot="1">
      <c r="A103" s="164" t="s">
        <v>131</v>
      </c>
      <c r="B103" s="75" t="s">
        <v>301</v>
      </c>
      <c r="C103" s="57" t="s">
        <v>340</v>
      </c>
      <c r="D103" s="57" t="s">
        <v>341</v>
      </c>
      <c r="E103" s="57" t="s">
        <v>342</v>
      </c>
      <c r="F103" s="65" t="s">
        <v>268</v>
      </c>
      <c r="G103" s="160"/>
      <c r="I103" s="40"/>
    </row>
    <row r="104" spans="1:9" ht="65.25" customHeight="1" hidden="1" thickBot="1">
      <c r="A104" s="164" t="s">
        <v>315</v>
      </c>
      <c r="B104" s="75" t="s">
        <v>301</v>
      </c>
      <c r="C104" s="57" t="s">
        <v>151</v>
      </c>
      <c r="D104" s="57" t="s">
        <v>147</v>
      </c>
      <c r="E104" s="57" t="s">
        <v>166</v>
      </c>
      <c r="F104" s="65" t="s">
        <v>149</v>
      </c>
      <c r="G104" s="71">
        <f>G105</f>
        <v>0</v>
      </c>
      <c r="I104" s="40"/>
    </row>
    <row r="105" spans="1:9" ht="20.25" customHeight="1" hidden="1" thickBot="1">
      <c r="A105" s="164" t="s">
        <v>137</v>
      </c>
      <c r="B105" s="75" t="s">
        <v>301</v>
      </c>
      <c r="C105" s="57" t="s">
        <v>151</v>
      </c>
      <c r="D105" s="57" t="s">
        <v>147</v>
      </c>
      <c r="E105" s="57" t="s">
        <v>171</v>
      </c>
      <c r="F105" s="57" t="s">
        <v>149</v>
      </c>
      <c r="G105" s="71">
        <f>G106</f>
        <v>0</v>
      </c>
      <c r="I105" s="40"/>
    </row>
    <row r="106" spans="1:9" ht="23.25" customHeight="1" hidden="1" thickBot="1">
      <c r="A106" s="164" t="s">
        <v>136</v>
      </c>
      <c r="B106" s="75" t="s">
        <v>301</v>
      </c>
      <c r="C106" s="57" t="s">
        <v>151</v>
      </c>
      <c r="D106" s="57" t="s">
        <v>147</v>
      </c>
      <c r="E106" s="57" t="s">
        <v>170</v>
      </c>
      <c r="F106" s="57" t="s">
        <v>149</v>
      </c>
      <c r="G106" s="71"/>
      <c r="I106" s="40"/>
    </row>
    <row r="107" spans="1:9" ht="37.5" customHeight="1" hidden="1" thickBot="1">
      <c r="A107" s="164" t="s">
        <v>131</v>
      </c>
      <c r="B107" s="75" t="s">
        <v>301</v>
      </c>
      <c r="C107" s="57" t="s">
        <v>151</v>
      </c>
      <c r="D107" s="57" t="s">
        <v>147</v>
      </c>
      <c r="E107" s="57" t="s">
        <v>343</v>
      </c>
      <c r="F107" s="57" t="s">
        <v>268</v>
      </c>
      <c r="G107" s="71"/>
      <c r="I107" s="40"/>
    </row>
    <row r="108" spans="1:9" ht="20.25" customHeight="1" hidden="1" thickBot="1">
      <c r="A108" s="164" t="s">
        <v>479</v>
      </c>
      <c r="B108" s="75" t="s">
        <v>301</v>
      </c>
      <c r="C108" s="57" t="s">
        <v>151</v>
      </c>
      <c r="D108" s="57" t="s">
        <v>147</v>
      </c>
      <c r="E108" s="57" t="s">
        <v>343</v>
      </c>
      <c r="F108" s="57" t="s">
        <v>477</v>
      </c>
      <c r="G108" s="71"/>
      <c r="I108" s="40"/>
    </row>
    <row r="109" spans="1:9" ht="21.75" customHeight="1" thickBot="1">
      <c r="A109" s="163" t="s">
        <v>138</v>
      </c>
      <c r="B109" s="74" t="s">
        <v>301</v>
      </c>
      <c r="C109" s="44" t="s">
        <v>151</v>
      </c>
      <c r="D109" s="44" t="s">
        <v>148</v>
      </c>
      <c r="E109" s="44" t="s">
        <v>160</v>
      </c>
      <c r="F109" s="44" t="s">
        <v>149</v>
      </c>
      <c r="G109" s="70">
        <f>G113+G110</f>
        <v>660000</v>
      </c>
      <c r="I109" s="40"/>
    </row>
    <row r="110" spans="1:9" ht="82.5" customHeight="1" hidden="1" thickBot="1">
      <c r="A110" s="247" t="s">
        <v>439</v>
      </c>
      <c r="B110" s="74" t="s">
        <v>301</v>
      </c>
      <c r="C110" s="44" t="s">
        <v>151</v>
      </c>
      <c r="D110" s="44" t="s">
        <v>148</v>
      </c>
      <c r="E110" s="44" t="s">
        <v>438</v>
      </c>
      <c r="F110" s="44" t="s">
        <v>149</v>
      </c>
      <c r="G110" s="71">
        <f>G111</f>
        <v>0</v>
      </c>
      <c r="I110" s="40"/>
    </row>
    <row r="111" spans="1:9" ht="30" customHeight="1" hidden="1" thickBot="1">
      <c r="A111" s="164" t="s">
        <v>441</v>
      </c>
      <c r="B111" s="75" t="s">
        <v>301</v>
      </c>
      <c r="C111" s="57" t="s">
        <v>151</v>
      </c>
      <c r="D111" s="57" t="s">
        <v>148</v>
      </c>
      <c r="E111" s="57" t="s">
        <v>440</v>
      </c>
      <c r="F111" s="57" t="s">
        <v>149</v>
      </c>
      <c r="G111" s="71">
        <f>G112</f>
        <v>0</v>
      </c>
      <c r="I111" s="40"/>
    </row>
    <row r="112" spans="1:9" ht="32.25" customHeight="1" hidden="1" thickBot="1">
      <c r="A112" s="164" t="s">
        <v>131</v>
      </c>
      <c r="B112" s="75" t="s">
        <v>301</v>
      </c>
      <c r="C112" s="57" t="s">
        <v>151</v>
      </c>
      <c r="D112" s="57" t="s">
        <v>148</v>
      </c>
      <c r="E112" s="57" t="s">
        <v>442</v>
      </c>
      <c r="F112" s="57" t="s">
        <v>268</v>
      </c>
      <c r="G112" s="160"/>
      <c r="I112" s="40"/>
    </row>
    <row r="113" spans="1:9" ht="65.25" customHeight="1" thickBot="1">
      <c r="A113" s="164" t="s">
        <v>315</v>
      </c>
      <c r="B113" s="189" t="s">
        <v>301</v>
      </c>
      <c r="C113" s="58" t="s">
        <v>151</v>
      </c>
      <c r="D113" s="58" t="s">
        <v>148</v>
      </c>
      <c r="E113" s="58" t="s">
        <v>166</v>
      </c>
      <c r="F113" s="58" t="s">
        <v>149</v>
      </c>
      <c r="G113" s="71">
        <f>G114</f>
        <v>660000</v>
      </c>
      <c r="I113" s="40"/>
    </row>
    <row r="114" spans="1:9" ht="23.25" customHeight="1" thickBot="1">
      <c r="A114" s="164" t="s">
        <v>137</v>
      </c>
      <c r="B114" s="189" t="s">
        <v>301</v>
      </c>
      <c r="C114" s="58" t="s">
        <v>151</v>
      </c>
      <c r="D114" s="58" t="s">
        <v>148</v>
      </c>
      <c r="E114" s="58" t="s">
        <v>171</v>
      </c>
      <c r="F114" s="58" t="s">
        <v>149</v>
      </c>
      <c r="G114" s="71">
        <f>G115</f>
        <v>660000</v>
      </c>
      <c r="I114" s="40"/>
    </row>
    <row r="115" spans="1:9" ht="21.75" customHeight="1" thickBot="1">
      <c r="A115" s="164" t="s">
        <v>138</v>
      </c>
      <c r="B115" s="189" t="s">
        <v>301</v>
      </c>
      <c r="C115" s="58" t="s">
        <v>151</v>
      </c>
      <c r="D115" s="58" t="s">
        <v>148</v>
      </c>
      <c r="E115" s="58" t="s">
        <v>177</v>
      </c>
      <c r="F115" s="58" t="s">
        <v>149</v>
      </c>
      <c r="G115" s="71">
        <f>G116+G118+G120+G122+G124</f>
        <v>660000</v>
      </c>
      <c r="I115" s="40"/>
    </row>
    <row r="116" spans="1:9" ht="18.75" customHeight="1" thickBot="1">
      <c r="A116" s="164" t="s">
        <v>257</v>
      </c>
      <c r="B116" s="189" t="s">
        <v>301</v>
      </c>
      <c r="C116" s="58" t="s">
        <v>151</v>
      </c>
      <c r="D116" s="58" t="s">
        <v>148</v>
      </c>
      <c r="E116" s="58" t="s">
        <v>176</v>
      </c>
      <c r="F116" s="58" t="s">
        <v>149</v>
      </c>
      <c r="G116" s="71">
        <f>G117</f>
        <v>300000</v>
      </c>
      <c r="I116" s="40"/>
    </row>
    <row r="117" spans="1:9" ht="36" customHeight="1" thickBot="1">
      <c r="A117" s="164" t="s">
        <v>131</v>
      </c>
      <c r="B117" s="189" t="s">
        <v>301</v>
      </c>
      <c r="C117" s="58" t="s">
        <v>151</v>
      </c>
      <c r="D117" s="58" t="s">
        <v>148</v>
      </c>
      <c r="E117" s="58" t="s">
        <v>176</v>
      </c>
      <c r="F117" s="58" t="s">
        <v>268</v>
      </c>
      <c r="G117" s="71">
        <v>300000</v>
      </c>
      <c r="I117" s="40"/>
    </row>
    <row r="118" spans="1:9" ht="60.75" customHeight="1" thickBot="1">
      <c r="A118" s="217" t="s">
        <v>344</v>
      </c>
      <c r="B118" s="189" t="s">
        <v>301</v>
      </c>
      <c r="C118" s="58" t="s">
        <v>151</v>
      </c>
      <c r="D118" s="58" t="s">
        <v>148</v>
      </c>
      <c r="E118" s="58" t="s">
        <v>346</v>
      </c>
      <c r="F118" s="58" t="s">
        <v>149</v>
      </c>
      <c r="G118" s="71">
        <f>SUM(G119)</f>
        <v>20000</v>
      </c>
      <c r="I118" s="40"/>
    </row>
    <row r="119" spans="1:9" ht="32.25" customHeight="1" thickBot="1">
      <c r="A119" s="8" t="s">
        <v>345</v>
      </c>
      <c r="B119" s="189" t="s">
        <v>301</v>
      </c>
      <c r="C119" s="58" t="s">
        <v>151</v>
      </c>
      <c r="D119" s="58" t="s">
        <v>148</v>
      </c>
      <c r="E119" s="58" t="s">
        <v>346</v>
      </c>
      <c r="F119" s="58" t="s">
        <v>268</v>
      </c>
      <c r="G119" s="71">
        <v>20000</v>
      </c>
      <c r="I119" s="40"/>
    </row>
    <row r="120" spans="1:9" ht="19.5" customHeight="1" thickBot="1">
      <c r="A120" s="217" t="s">
        <v>347</v>
      </c>
      <c r="B120" s="189" t="s">
        <v>301</v>
      </c>
      <c r="C120" s="58" t="s">
        <v>151</v>
      </c>
      <c r="D120" s="58" t="s">
        <v>148</v>
      </c>
      <c r="E120" s="58" t="s">
        <v>348</v>
      </c>
      <c r="F120" s="58" t="s">
        <v>149</v>
      </c>
      <c r="G120" s="71">
        <f>G121</f>
        <v>10000</v>
      </c>
      <c r="I120" s="40"/>
    </row>
    <row r="121" spans="1:9" ht="29.25" customHeight="1" thickBot="1">
      <c r="A121" s="8" t="s">
        <v>345</v>
      </c>
      <c r="B121" s="189" t="s">
        <v>301</v>
      </c>
      <c r="C121" s="58" t="s">
        <v>151</v>
      </c>
      <c r="D121" s="58" t="s">
        <v>148</v>
      </c>
      <c r="E121" s="58" t="s">
        <v>348</v>
      </c>
      <c r="F121" s="58" t="s">
        <v>268</v>
      </c>
      <c r="G121" s="71">
        <v>10000</v>
      </c>
      <c r="I121" s="40"/>
    </row>
    <row r="122" spans="1:9" ht="14.25" customHeight="1" thickBot="1">
      <c r="A122" s="217" t="s">
        <v>350</v>
      </c>
      <c r="B122" s="189" t="s">
        <v>301</v>
      </c>
      <c r="C122" s="58" t="s">
        <v>151</v>
      </c>
      <c r="D122" s="58" t="s">
        <v>148</v>
      </c>
      <c r="E122" s="58" t="s">
        <v>349</v>
      </c>
      <c r="F122" s="58" t="s">
        <v>149</v>
      </c>
      <c r="G122" s="71">
        <f>G123</f>
        <v>30000</v>
      </c>
      <c r="I122" s="40"/>
    </row>
    <row r="123" spans="1:9" ht="32.25" customHeight="1" thickBot="1">
      <c r="A123" s="8" t="s">
        <v>345</v>
      </c>
      <c r="B123" s="189" t="s">
        <v>301</v>
      </c>
      <c r="C123" s="58" t="s">
        <v>151</v>
      </c>
      <c r="D123" s="58" t="s">
        <v>148</v>
      </c>
      <c r="E123" s="58" t="s">
        <v>349</v>
      </c>
      <c r="F123" s="58" t="s">
        <v>268</v>
      </c>
      <c r="G123" s="71">
        <v>30000</v>
      </c>
      <c r="I123" s="40"/>
    </row>
    <row r="124" spans="1:9" ht="39.75" customHeight="1" thickBot="1">
      <c r="A124" s="164" t="s">
        <v>139</v>
      </c>
      <c r="B124" s="91" t="s">
        <v>301</v>
      </c>
      <c r="C124" s="69" t="s">
        <v>151</v>
      </c>
      <c r="D124" s="69" t="s">
        <v>148</v>
      </c>
      <c r="E124" s="69" t="s">
        <v>175</v>
      </c>
      <c r="F124" s="69" t="s">
        <v>149</v>
      </c>
      <c r="G124" s="73">
        <f>G125</f>
        <v>300000</v>
      </c>
      <c r="I124" s="40"/>
    </row>
    <row r="125" spans="1:9" ht="33" customHeight="1" thickBot="1">
      <c r="A125" s="164" t="s">
        <v>131</v>
      </c>
      <c r="B125" s="189" t="s">
        <v>301</v>
      </c>
      <c r="C125" s="58" t="s">
        <v>151</v>
      </c>
      <c r="D125" s="57" t="s">
        <v>148</v>
      </c>
      <c r="E125" s="57" t="s">
        <v>175</v>
      </c>
      <c r="F125" s="57" t="s">
        <v>268</v>
      </c>
      <c r="G125" s="138">
        <v>300000</v>
      </c>
      <c r="I125" s="45"/>
    </row>
    <row r="126" spans="1:9" ht="33" customHeight="1" hidden="1" thickBot="1">
      <c r="A126" s="163" t="s">
        <v>503</v>
      </c>
      <c r="B126" s="189" t="s">
        <v>301</v>
      </c>
      <c r="C126" s="64" t="s">
        <v>151</v>
      </c>
      <c r="D126" s="44" t="s">
        <v>151</v>
      </c>
      <c r="E126" s="44" t="s">
        <v>160</v>
      </c>
      <c r="F126" s="44" t="s">
        <v>149</v>
      </c>
      <c r="G126" s="138">
        <f>G127</f>
        <v>0</v>
      </c>
      <c r="I126" s="45"/>
    </row>
    <row r="127" spans="1:9" ht="61.5" customHeight="1" hidden="1" thickBot="1">
      <c r="A127" s="164" t="s">
        <v>504</v>
      </c>
      <c r="B127" s="189" t="s">
        <v>301</v>
      </c>
      <c r="C127" s="58" t="s">
        <v>151</v>
      </c>
      <c r="D127" s="57" t="s">
        <v>151</v>
      </c>
      <c r="E127" s="57" t="s">
        <v>497</v>
      </c>
      <c r="F127" s="57" t="s">
        <v>149</v>
      </c>
      <c r="G127" s="138">
        <f>G128</f>
        <v>0</v>
      </c>
      <c r="I127" s="45"/>
    </row>
    <row r="128" spans="1:9" ht="57" customHeight="1" hidden="1" thickBot="1">
      <c r="A128" s="164" t="s">
        <v>505</v>
      </c>
      <c r="B128" s="189" t="s">
        <v>301</v>
      </c>
      <c r="C128" s="58" t="s">
        <v>151</v>
      </c>
      <c r="D128" s="57" t="s">
        <v>151</v>
      </c>
      <c r="E128" s="57" t="s">
        <v>532</v>
      </c>
      <c r="F128" s="57" t="s">
        <v>149</v>
      </c>
      <c r="G128" s="138">
        <f>G129</f>
        <v>0</v>
      </c>
      <c r="I128" s="45"/>
    </row>
    <row r="129" spans="1:9" ht="33" customHeight="1" hidden="1" thickBot="1">
      <c r="A129" s="164" t="s">
        <v>131</v>
      </c>
      <c r="B129" s="189" t="s">
        <v>301</v>
      </c>
      <c r="C129" s="58" t="s">
        <v>151</v>
      </c>
      <c r="D129" s="57" t="s">
        <v>151</v>
      </c>
      <c r="E129" s="57" t="s">
        <v>532</v>
      </c>
      <c r="F129" s="57" t="s">
        <v>268</v>
      </c>
      <c r="G129" s="138"/>
      <c r="I129" s="45"/>
    </row>
    <row r="130" spans="1:9" ht="21.75" customHeight="1" thickBot="1">
      <c r="A130" s="171" t="s">
        <v>140</v>
      </c>
      <c r="B130" s="193" t="s">
        <v>301</v>
      </c>
      <c r="C130" s="173" t="s">
        <v>152</v>
      </c>
      <c r="D130" s="166" t="s">
        <v>146</v>
      </c>
      <c r="E130" s="166" t="s">
        <v>160</v>
      </c>
      <c r="F130" s="166" t="s">
        <v>149</v>
      </c>
      <c r="G130" s="186">
        <f>G131+G145</f>
        <v>5823579.98</v>
      </c>
      <c r="I130" s="40"/>
    </row>
    <row r="131" spans="1:9" ht="20.25" customHeight="1" thickBot="1">
      <c r="A131" s="164" t="s">
        <v>141</v>
      </c>
      <c r="B131" s="189" t="s">
        <v>301</v>
      </c>
      <c r="C131" s="58" t="s">
        <v>152</v>
      </c>
      <c r="D131" s="57" t="s">
        <v>145</v>
      </c>
      <c r="E131" s="57" t="s">
        <v>160</v>
      </c>
      <c r="F131" s="57" t="s">
        <v>149</v>
      </c>
      <c r="G131" s="138">
        <f>G135+G132</f>
        <v>4041809.98</v>
      </c>
      <c r="I131" s="40"/>
    </row>
    <row r="132" spans="1:9" ht="52.5" customHeight="1" thickBot="1">
      <c r="A132" s="163" t="s">
        <v>551</v>
      </c>
      <c r="B132" s="226" t="s">
        <v>301</v>
      </c>
      <c r="C132" s="64" t="s">
        <v>152</v>
      </c>
      <c r="D132" s="44" t="s">
        <v>145</v>
      </c>
      <c r="E132" s="44" t="s">
        <v>433</v>
      </c>
      <c r="F132" s="44" t="s">
        <v>149</v>
      </c>
      <c r="G132" s="73">
        <f>G133</f>
        <v>278990</v>
      </c>
      <c r="I132" s="40"/>
    </row>
    <row r="133" spans="1:9" ht="32.25" customHeight="1" thickBot="1">
      <c r="A133" s="164" t="s">
        <v>443</v>
      </c>
      <c r="B133" s="189" t="s">
        <v>301</v>
      </c>
      <c r="C133" s="58" t="s">
        <v>152</v>
      </c>
      <c r="D133" s="57" t="s">
        <v>145</v>
      </c>
      <c r="E133" s="57" t="s">
        <v>552</v>
      </c>
      <c r="F133" s="57" t="s">
        <v>149</v>
      </c>
      <c r="G133" s="71">
        <f>G134</f>
        <v>278990</v>
      </c>
      <c r="I133" s="40"/>
    </row>
    <row r="134" spans="1:9" ht="36" customHeight="1" thickBot="1">
      <c r="A134" s="8" t="s">
        <v>345</v>
      </c>
      <c r="B134" s="189" t="s">
        <v>301</v>
      </c>
      <c r="C134" s="58" t="s">
        <v>152</v>
      </c>
      <c r="D134" s="57" t="s">
        <v>145</v>
      </c>
      <c r="E134" s="57" t="s">
        <v>552</v>
      </c>
      <c r="F134" s="57" t="s">
        <v>268</v>
      </c>
      <c r="G134" s="160">
        <v>278990</v>
      </c>
      <c r="I134" s="40"/>
    </row>
    <row r="135" spans="1:9" ht="66.75" customHeight="1" thickBot="1">
      <c r="A135" s="164" t="s">
        <v>315</v>
      </c>
      <c r="B135" s="189" t="s">
        <v>301</v>
      </c>
      <c r="C135" s="58" t="s">
        <v>152</v>
      </c>
      <c r="D135" s="57" t="s">
        <v>145</v>
      </c>
      <c r="E135" s="57" t="s">
        <v>166</v>
      </c>
      <c r="F135" s="57" t="s">
        <v>149</v>
      </c>
      <c r="G135" s="138">
        <f>G136</f>
        <v>3762819.98</v>
      </c>
      <c r="I135" s="40"/>
    </row>
    <row r="136" spans="1:9" ht="63" customHeight="1" thickBot="1">
      <c r="A136" s="164" t="s">
        <v>312</v>
      </c>
      <c r="B136" s="189" t="s">
        <v>301</v>
      </c>
      <c r="C136" s="57" t="s">
        <v>152</v>
      </c>
      <c r="D136" s="57" t="s">
        <v>145</v>
      </c>
      <c r="E136" s="57" t="s">
        <v>165</v>
      </c>
      <c r="F136" s="57" t="s">
        <v>149</v>
      </c>
      <c r="G136" s="71">
        <f>G137+G142</f>
        <v>3762819.98</v>
      </c>
      <c r="I136" s="40"/>
    </row>
    <row r="137" spans="1:9" ht="39" customHeight="1" thickBot="1">
      <c r="A137" s="164" t="s">
        <v>258</v>
      </c>
      <c r="B137" s="189" t="s">
        <v>301</v>
      </c>
      <c r="C137" s="57" t="s">
        <v>152</v>
      </c>
      <c r="D137" s="57" t="s">
        <v>145</v>
      </c>
      <c r="E137" s="57" t="s">
        <v>167</v>
      </c>
      <c r="F137" s="57" t="s">
        <v>149</v>
      </c>
      <c r="G137" s="71">
        <f>G141+G140+G139</f>
        <v>3382819.98</v>
      </c>
      <c r="I137" s="40"/>
    </row>
    <row r="138" spans="1:9" ht="87" customHeight="1">
      <c r="A138" s="229" t="s">
        <v>372</v>
      </c>
      <c r="B138" s="189" t="s">
        <v>301</v>
      </c>
      <c r="C138" s="57" t="s">
        <v>152</v>
      </c>
      <c r="D138" s="57" t="s">
        <v>145</v>
      </c>
      <c r="E138" s="57" t="s">
        <v>167</v>
      </c>
      <c r="F138" s="57" t="s">
        <v>371</v>
      </c>
      <c r="G138" s="71">
        <f>SUM(G139)</f>
        <v>2925249.81</v>
      </c>
      <c r="I138" s="40"/>
    </row>
    <row r="139" spans="1:9" ht="23.25" customHeight="1">
      <c r="A139" s="230" t="s">
        <v>370</v>
      </c>
      <c r="B139" s="189" t="s">
        <v>301</v>
      </c>
      <c r="C139" s="57" t="s">
        <v>152</v>
      </c>
      <c r="D139" s="57" t="s">
        <v>145</v>
      </c>
      <c r="E139" s="57" t="s">
        <v>167</v>
      </c>
      <c r="F139" s="57" t="s">
        <v>369</v>
      </c>
      <c r="G139" s="71">
        <v>2925249.81</v>
      </c>
      <c r="I139" s="40"/>
    </row>
    <row r="140" spans="1:9" ht="33.75" customHeight="1" thickBot="1">
      <c r="A140" s="164" t="s">
        <v>131</v>
      </c>
      <c r="B140" s="189" t="s">
        <v>301</v>
      </c>
      <c r="C140" s="57" t="s">
        <v>152</v>
      </c>
      <c r="D140" s="57" t="s">
        <v>145</v>
      </c>
      <c r="E140" s="57" t="s">
        <v>167</v>
      </c>
      <c r="F140" s="57" t="s">
        <v>268</v>
      </c>
      <c r="G140" s="71">
        <v>300000</v>
      </c>
      <c r="I140" s="40"/>
    </row>
    <row r="141" spans="1:9" ht="23.25" customHeight="1" thickBot="1">
      <c r="A141" s="164" t="s">
        <v>246</v>
      </c>
      <c r="B141" s="189" t="s">
        <v>301</v>
      </c>
      <c r="C141" s="57" t="s">
        <v>152</v>
      </c>
      <c r="D141" s="57" t="s">
        <v>145</v>
      </c>
      <c r="E141" s="57" t="s">
        <v>167</v>
      </c>
      <c r="F141" s="57" t="s">
        <v>269</v>
      </c>
      <c r="G141" s="71">
        <v>157570.17</v>
      </c>
      <c r="I141" s="40"/>
    </row>
    <row r="142" spans="1:9" ht="49.5" customHeight="1" thickBot="1">
      <c r="A142" s="163" t="s">
        <v>527</v>
      </c>
      <c r="B142" s="74" t="s">
        <v>301</v>
      </c>
      <c r="C142" s="44" t="s">
        <v>152</v>
      </c>
      <c r="D142" s="44" t="s">
        <v>145</v>
      </c>
      <c r="E142" s="44" t="s">
        <v>433</v>
      </c>
      <c r="F142" s="44" t="s">
        <v>149</v>
      </c>
      <c r="G142" s="70">
        <v>380000</v>
      </c>
      <c r="I142" s="40"/>
    </row>
    <row r="143" spans="1:9" ht="33" customHeight="1" thickBot="1">
      <c r="A143" s="164" t="s">
        <v>443</v>
      </c>
      <c r="B143" s="75" t="s">
        <v>301</v>
      </c>
      <c r="C143" s="57" t="s">
        <v>152</v>
      </c>
      <c r="D143" s="57" t="s">
        <v>145</v>
      </c>
      <c r="E143" s="57" t="s">
        <v>528</v>
      </c>
      <c r="F143" s="57" t="s">
        <v>358</v>
      </c>
      <c r="G143" s="71">
        <v>380000</v>
      </c>
      <c r="I143" s="40"/>
    </row>
    <row r="144" spans="1:9" ht="33" customHeight="1" thickBot="1">
      <c r="A144" s="164" t="s">
        <v>131</v>
      </c>
      <c r="B144" s="75"/>
      <c r="C144" s="57" t="s">
        <v>473</v>
      </c>
      <c r="D144" s="57" t="s">
        <v>364</v>
      </c>
      <c r="E144" s="57" t="s">
        <v>528</v>
      </c>
      <c r="F144" s="57" t="s">
        <v>268</v>
      </c>
      <c r="G144" s="71">
        <v>380000</v>
      </c>
      <c r="I144" s="40"/>
    </row>
    <row r="145" spans="1:9" ht="21.75" customHeight="1" thickBot="1">
      <c r="A145" s="163" t="s">
        <v>259</v>
      </c>
      <c r="B145" s="226" t="s">
        <v>301</v>
      </c>
      <c r="C145" s="44" t="s">
        <v>152</v>
      </c>
      <c r="D145" s="44" t="s">
        <v>150</v>
      </c>
      <c r="E145" s="44" t="s">
        <v>160</v>
      </c>
      <c r="F145" s="44" t="s">
        <v>149</v>
      </c>
      <c r="G145" s="70">
        <f>G146</f>
        <v>1781770</v>
      </c>
      <c r="I145" s="40"/>
    </row>
    <row r="146" spans="1:9" ht="62.25" customHeight="1" thickBot="1">
      <c r="A146" s="164" t="s">
        <v>315</v>
      </c>
      <c r="B146" s="189" t="s">
        <v>301</v>
      </c>
      <c r="C146" s="57" t="s">
        <v>152</v>
      </c>
      <c r="D146" s="57" t="s">
        <v>150</v>
      </c>
      <c r="E146" s="57" t="s">
        <v>166</v>
      </c>
      <c r="F146" s="57" t="s">
        <v>149</v>
      </c>
      <c r="G146" s="71">
        <f>G147</f>
        <v>1781770</v>
      </c>
      <c r="I146" s="40"/>
    </row>
    <row r="147" spans="1:9" ht="65.25" customHeight="1" thickBot="1">
      <c r="A147" s="164" t="s">
        <v>355</v>
      </c>
      <c r="B147" s="189" t="s">
        <v>301</v>
      </c>
      <c r="C147" s="57" t="s">
        <v>152</v>
      </c>
      <c r="D147" s="57" t="s">
        <v>150</v>
      </c>
      <c r="E147" s="57" t="s">
        <v>165</v>
      </c>
      <c r="F147" s="57" t="s">
        <v>149</v>
      </c>
      <c r="G147" s="71">
        <f>G148</f>
        <v>1781770</v>
      </c>
      <c r="I147" s="40"/>
    </row>
    <row r="148" spans="1:9" ht="97.5" customHeight="1" thickBot="1">
      <c r="A148" s="164" t="s">
        <v>260</v>
      </c>
      <c r="B148" s="189" t="s">
        <v>301</v>
      </c>
      <c r="C148" s="57" t="s">
        <v>152</v>
      </c>
      <c r="D148" s="57" t="s">
        <v>150</v>
      </c>
      <c r="E148" s="57" t="s">
        <v>164</v>
      </c>
      <c r="F148" s="57" t="s">
        <v>149</v>
      </c>
      <c r="G148" s="71">
        <f>G149</f>
        <v>1781770</v>
      </c>
      <c r="I148" s="40"/>
    </row>
    <row r="149" spans="1:9" ht="34.5" customHeight="1" thickBot="1">
      <c r="A149" s="164" t="s">
        <v>261</v>
      </c>
      <c r="B149" s="189" t="s">
        <v>301</v>
      </c>
      <c r="C149" s="57" t="s">
        <v>152</v>
      </c>
      <c r="D149" s="57" t="s">
        <v>150</v>
      </c>
      <c r="E149" s="57" t="s">
        <v>164</v>
      </c>
      <c r="F149" s="57" t="s">
        <v>267</v>
      </c>
      <c r="G149" s="71">
        <v>1781770</v>
      </c>
      <c r="I149" s="40"/>
    </row>
    <row r="150" spans="1:9" ht="24" customHeight="1" thickBot="1">
      <c r="A150" s="171" t="s">
        <v>262</v>
      </c>
      <c r="B150" s="184" t="s">
        <v>301</v>
      </c>
      <c r="C150" s="166" t="s">
        <v>16</v>
      </c>
      <c r="D150" s="166" t="s">
        <v>146</v>
      </c>
      <c r="E150" s="166" t="s">
        <v>160</v>
      </c>
      <c r="F150" s="166" t="s">
        <v>149</v>
      </c>
      <c r="G150" s="185">
        <f>G151+G157+G166+G172</f>
        <v>580878.28</v>
      </c>
      <c r="I150" s="40"/>
    </row>
    <row r="151" spans="1:9" ht="22.5" customHeight="1" thickBot="1">
      <c r="A151" s="170" t="s">
        <v>142</v>
      </c>
      <c r="B151" s="136" t="s">
        <v>301</v>
      </c>
      <c r="C151" s="57" t="s">
        <v>16</v>
      </c>
      <c r="D151" s="57" t="s">
        <v>145</v>
      </c>
      <c r="E151" s="57" t="s">
        <v>160</v>
      </c>
      <c r="F151" s="57" t="s">
        <v>149</v>
      </c>
      <c r="G151" s="71">
        <f>G152</f>
        <v>435878.28</v>
      </c>
      <c r="I151" s="40"/>
    </row>
    <row r="152" spans="1:18" ht="49.5" customHeight="1" thickBot="1">
      <c r="A152" s="164" t="s">
        <v>484</v>
      </c>
      <c r="B152" s="189" t="s">
        <v>301</v>
      </c>
      <c r="C152" s="57" t="s">
        <v>16</v>
      </c>
      <c r="D152" s="57" t="s">
        <v>145</v>
      </c>
      <c r="E152" s="57" t="s">
        <v>161</v>
      </c>
      <c r="F152" s="57" t="s">
        <v>149</v>
      </c>
      <c r="G152" s="71">
        <f>G153</f>
        <v>435878.28</v>
      </c>
      <c r="I152" s="40"/>
      <c r="L152" s="107"/>
      <c r="M152" s="113"/>
      <c r="N152" s="114"/>
      <c r="O152" s="114"/>
      <c r="P152" s="114"/>
      <c r="Q152" s="114"/>
      <c r="R152" s="115"/>
    </row>
    <row r="153" spans="1:18" ht="38.25" customHeight="1" thickBot="1">
      <c r="A153" s="164" t="s">
        <v>163</v>
      </c>
      <c r="B153" s="189" t="s">
        <v>301</v>
      </c>
      <c r="C153" s="57" t="s">
        <v>16</v>
      </c>
      <c r="D153" s="57" t="s">
        <v>145</v>
      </c>
      <c r="E153" s="57" t="s">
        <v>162</v>
      </c>
      <c r="F153" s="57" t="s">
        <v>149</v>
      </c>
      <c r="G153" s="71">
        <f>G154</f>
        <v>435878.28</v>
      </c>
      <c r="I153" s="40"/>
      <c r="L153" s="107"/>
      <c r="M153" s="113"/>
      <c r="N153" s="114"/>
      <c r="O153" s="114"/>
      <c r="P153" s="114"/>
      <c r="Q153" s="114"/>
      <c r="R153" s="115"/>
    </row>
    <row r="154" spans="1:18" ht="35.25" customHeight="1" thickBot="1">
      <c r="A154" s="164" t="s">
        <v>143</v>
      </c>
      <c r="B154" s="189" t="s">
        <v>301</v>
      </c>
      <c r="C154" s="57" t="s">
        <v>16</v>
      </c>
      <c r="D154" s="57" t="s">
        <v>145</v>
      </c>
      <c r="E154" s="57" t="s">
        <v>263</v>
      </c>
      <c r="F154" s="57" t="s">
        <v>149</v>
      </c>
      <c r="G154" s="71">
        <f>G155</f>
        <v>435878.28</v>
      </c>
      <c r="I154" s="40"/>
      <c r="L154" s="108"/>
      <c r="M154" s="113"/>
      <c r="N154" s="116"/>
      <c r="O154" s="116"/>
      <c r="P154" s="116"/>
      <c r="Q154" s="116"/>
      <c r="R154" s="117"/>
    </row>
    <row r="155" spans="1:18" ht="35.25" customHeight="1" thickBot="1">
      <c r="A155" s="164" t="s">
        <v>353</v>
      </c>
      <c r="B155" s="189" t="s">
        <v>301</v>
      </c>
      <c r="C155" s="57" t="s">
        <v>16</v>
      </c>
      <c r="D155" s="57" t="s">
        <v>145</v>
      </c>
      <c r="E155" s="57" t="s">
        <v>352</v>
      </c>
      <c r="F155" s="57" t="s">
        <v>149</v>
      </c>
      <c r="G155" s="71">
        <f>G156</f>
        <v>435878.28</v>
      </c>
      <c r="I155" s="40"/>
      <c r="L155" s="104"/>
      <c r="M155" s="113"/>
      <c r="N155" s="118"/>
      <c r="O155" s="118"/>
      <c r="P155" s="118"/>
      <c r="Q155" s="118"/>
      <c r="R155" s="119"/>
    </row>
    <row r="156" spans="1:9" ht="38.25" customHeight="1" thickBot="1">
      <c r="A156" s="164" t="s">
        <v>144</v>
      </c>
      <c r="B156" s="189" t="s">
        <v>301</v>
      </c>
      <c r="C156" s="57" t="s">
        <v>16</v>
      </c>
      <c r="D156" s="57" t="s">
        <v>145</v>
      </c>
      <c r="E156" s="57" t="s">
        <v>352</v>
      </c>
      <c r="F156" s="57" t="s">
        <v>272</v>
      </c>
      <c r="G156" s="71">
        <v>435878.28</v>
      </c>
      <c r="I156" s="40"/>
    </row>
    <row r="157" spans="1:9" ht="21.75" customHeight="1" thickBot="1">
      <c r="A157" s="164" t="s">
        <v>265</v>
      </c>
      <c r="B157" s="189" t="s">
        <v>301</v>
      </c>
      <c r="C157" s="57" t="s">
        <v>16</v>
      </c>
      <c r="D157" s="57" t="s">
        <v>148</v>
      </c>
      <c r="E157" s="57" t="s">
        <v>160</v>
      </c>
      <c r="F157" s="57" t="s">
        <v>149</v>
      </c>
      <c r="G157" s="71">
        <f>G158</f>
        <v>50000</v>
      </c>
      <c r="I157" s="40"/>
    </row>
    <row r="158" spans="1:9" ht="51" customHeight="1" thickBot="1">
      <c r="A158" s="164" t="s">
        <v>484</v>
      </c>
      <c r="B158" s="189" t="s">
        <v>301</v>
      </c>
      <c r="C158" s="57" t="s">
        <v>16</v>
      </c>
      <c r="D158" s="57" t="s">
        <v>148</v>
      </c>
      <c r="E158" s="57" t="s">
        <v>161</v>
      </c>
      <c r="F158" s="57" t="s">
        <v>149</v>
      </c>
      <c r="G158" s="131">
        <f>G159</f>
        <v>50000</v>
      </c>
      <c r="I158" s="40"/>
    </row>
    <row r="159" spans="1:9" ht="39" customHeight="1" thickBot="1">
      <c r="A159" s="164" t="s">
        <v>163</v>
      </c>
      <c r="B159" s="189" t="s">
        <v>301</v>
      </c>
      <c r="C159" s="57" t="s">
        <v>16</v>
      </c>
      <c r="D159" s="57" t="s">
        <v>148</v>
      </c>
      <c r="E159" s="57" t="s">
        <v>162</v>
      </c>
      <c r="F159" s="57" t="s">
        <v>149</v>
      </c>
      <c r="G159" s="71">
        <f>G160</f>
        <v>50000</v>
      </c>
      <c r="I159" s="40"/>
    </row>
    <row r="160" spans="1:9" ht="33" customHeight="1" thickBot="1">
      <c r="A160" s="164" t="s">
        <v>143</v>
      </c>
      <c r="B160" s="189" t="s">
        <v>301</v>
      </c>
      <c r="C160" s="57" t="s">
        <v>16</v>
      </c>
      <c r="D160" s="57" t="s">
        <v>148</v>
      </c>
      <c r="E160" s="57" t="s">
        <v>263</v>
      </c>
      <c r="F160" s="57" t="s">
        <v>149</v>
      </c>
      <c r="G160" s="71">
        <f>G161</f>
        <v>50000</v>
      </c>
      <c r="I160" s="40"/>
    </row>
    <row r="161" spans="1:18" ht="33.75" customHeight="1" thickBot="1">
      <c r="A161" s="164" t="s">
        <v>266</v>
      </c>
      <c r="B161" s="189" t="s">
        <v>301</v>
      </c>
      <c r="C161" s="69" t="s">
        <v>16</v>
      </c>
      <c r="D161" s="69" t="s">
        <v>148</v>
      </c>
      <c r="E161" s="57" t="s">
        <v>264</v>
      </c>
      <c r="F161" s="57" t="s">
        <v>149</v>
      </c>
      <c r="G161" s="71">
        <f>G162</f>
        <v>50000</v>
      </c>
      <c r="I161" s="40"/>
      <c r="L161" s="104"/>
      <c r="M161" s="113"/>
      <c r="N161" s="114"/>
      <c r="O161" s="114"/>
      <c r="P161" s="114"/>
      <c r="Q161" s="114"/>
      <c r="R161" s="115"/>
    </row>
    <row r="162" spans="1:18" ht="36" customHeight="1" thickBot="1">
      <c r="A162" s="164" t="s">
        <v>144</v>
      </c>
      <c r="B162" s="189" t="s">
        <v>301</v>
      </c>
      <c r="C162" s="69" t="s">
        <v>16</v>
      </c>
      <c r="D162" s="69" t="s">
        <v>148</v>
      </c>
      <c r="E162" s="57" t="s">
        <v>264</v>
      </c>
      <c r="F162" s="57" t="s">
        <v>272</v>
      </c>
      <c r="G162" s="71">
        <v>50000</v>
      </c>
      <c r="I162" s="40"/>
      <c r="L162" s="104"/>
      <c r="M162" s="113"/>
      <c r="N162" s="118"/>
      <c r="O162" s="118"/>
      <c r="P162" s="118"/>
      <c r="Q162" s="118"/>
      <c r="R162" s="119"/>
    </row>
    <row r="163" spans="7:18" ht="18.75" customHeight="1" hidden="1">
      <c r="G163" s="49"/>
      <c r="I163" s="40"/>
      <c r="L163" s="104"/>
      <c r="M163" s="113"/>
      <c r="N163" s="118"/>
      <c r="O163" s="118"/>
      <c r="P163" s="118"/>
      <c r="Q163" s="118"/>
      <c r="R163" s="119"/>
    </row>
    <row r="164" spans="7:18" ht="51" customHeight="1" hidden="1">
      <c r="G164" s="49"/>
      <c r="I164" s="40"/>
      <c r="L164" s="104"/>
      <c r="M164" s="113"/>
      <c r="N164" s="118"/>
      <c r="O164" s="118"/>
      <c r="P164" s="118"/>
      <c r="Q164" s="118"/>
      <c r="R164" s="119"/>
    </row>
    <row r="165" spans="7:18" ht="27" customHeight="1" hidden="1" thickBot="1">
      <c r="G165" s="49"/>
      <c r="I165" s="40"/>
      <c r="L165" s="104"/>
      <c r="M165" s="113"/>
      <c r="N165" s="118"/>
      <c r="O165" s="118"/>
      <c r="P165" s="118"/>
      <c r="Q165" s="118"/>
      <c r="R165" s="119"/>
    </row>
    <row r="166" spans="1:9" ht="72.75" customHeight="1" thickBot="1">
      <c r="A166" s="219" t="s">
        <v>509</v>
      </c>
      <c r="B166" s="193" t="s">
        <v>301</v>
      </c>
      <c r="C166" s="173" t="s">
        <v>16</v>
      </c>
      <c r="D166" s="173" t="s">
        <v>148</v>
      </c>
      <c r="E166" s="174" t="s">
        <v>160</v>
      </c>
      <c r="F166" s="166" t="s">
        <v>149</v>
      </c>
      <c r="G166" s="185">
        <f>G167</f>
        <v>50000</v>
      </c>
      <c r="I166" s="40"/>
    </row>
    <row r="167" spans="1:9" ht="86.25" customHeight="1">
      <c r="A167" s="267" t="s">
        <v>372</v>
      </c>
      <c r="B167" s="189" t="s">
        <v>301</v>
      </c>
      <c r="C167" s="67" t="s">
        <v>16</v>
      </c>
      <c r="D167" s="67" t="s">
        <v>148</v>
      </c>
      <c r="E167" s="68" t="s">
        <v>165</v>
      </c>
      <c r="F167" s="68" t="s">
        <v>371</v>
      </c>
      <c r="G167" s="183">
        <f>G168</f>
        <v>50000</v>
      </c>
      <c r="I167" s="40"/>
    </row>
    <row r="168" spans="1:9" ht="33" customHeight="1">
      <c r="A168" s="267" t="s">
        <v>370</v>
      </c>
      <c r="B168" s="189" t="s">
        <v>301</v>
      </c>
      <c r="C168" s="67" t="s">
        <v>16</v>
      </c>
      <c r="D168" s="67" t="s">
        <v>148</v>
      </c>
      <c r="E168" s="68" t="s">
        <v>354</v>
      </c>
      <c r="F168" s="57" t="s">
        <v>369</v>
      </c>
      <c r="G168" s="71">
        <v>50000</v>
      </c>
      <c r="I168" s="40"/>
    </row>
    <row r="169" spans="1:9" ht="48.75" customHeight="1" thickBot="1">
      <c r="A169" s="253" t="s">
        <v>589</v>
      </c>
      <c r="B169" s="189" t="s">
        <v>301</v>
      </c>
      <c r="C169" s="57" t="s">
        <v>16</v>
      </c>
      <c r="D169" s="57" t="s">
        <v>148</v>
      </c>
      <c r="E169" s="68" t="s">
        <v>494</v>
      </c>
      <c r="F169" s="57" t="s">
        <v>149</v>
      </c>
      <c r="G169" s="71">
        <v>45000</v>
      </c>
      <c r="I169" s="40"/>
    </row>
    <row r="170" spans="1:9" ht="33" customHeight="1" thickBot="1">
      <c r="A170" s="164" t="s">
        <v>163</v>
      </c>
      <c r="B170" s="189" t="s">
        <v>301</v>
      </c>
      <c r="C170" s="57" t="s">
        <v>16</v>
      </c>
      <c r="D170" s="57" t="s">
        <v>148</v>
      </c>
      <c r="E170" s="68" t="s">
        <v>497</v>
      </c>
      <c r="F170" s="57" t="s">
        <v>149</v>
      </c>
      <c r="G170" s="71">
        <v>45000</v>
      </c>
      <c r="I170" s="40"/>
    </row>
    <row r="171" spans="1:9" ht="33" customHeight="1" thickBot="1">
      <c r="A171" s="164" t="s">
        <v>143</v>
      </c>
      <c r="B171" s="189" t="s">
        <v>301</v>
      </c>
      <c r="C171" s="57" t="s">
        <v>16</v>
      </c>
      <c r="D171" s="57" t="s">
        <v>148</v>
      </c>
      <c r="E171" s="68" t="s">
        <v>590</v>
      </c>
      <c r="F171" s="57" t="s">
        <v>149</v>
      </c>
      <c r="G171" s="71">
        <v>45000</v>
      </c>
      <c r="I171" s="40"/>
    </row>
    <row r="172" spans="1:9" ht="33" customHeight="1" thickBot="1">
      <c r="A172" s="253" t="s">
        <v>591</v>
      </c>
      <c r="B172" s="189" t="s">
        <v>301</v>
      </c>
      <c r="C172" s="58" t="s">
        <v>16</v>
      </c>
      <c r="D172" s="58" t="s">
        <v>148</v>
      </c>
      <c r="E172" s="68" t="s">
        <v>590</v>
      </c>
      <c r="F172" s="57" t="s">
        <v>272</v>
      </c>
      <c r="G172" s="71">
        <v>45000</v>
      </c>
      <c r="I172" s="40"/>
    </row>
    <row r="173" spans="1:9" ht="33" customHeight="1">
      <c r="A173" s="267" t="s">
        <v>417</v>
      </c>
      <c r="B173" s="226" t="s">
        <v>301</v>
      </c>
      <c r="C173" s="66" t="s">
        <v>17</v>
      </c>
      <c r="D173" s="66" t="s">
        <v>146</v>
      </c>
      <c r="E173" s="63" t="s">
        <v>160</v>
      </c>
      <c r="F173" s="44"/>
      <c r="G173" s="70">
        <v>30000</v>
      </c>
      <c r="I173" s="40"/>
    </row>
    <row r="174" spans="1:9" ht="45.75" customHeight="1">
      <c r="A174" s="267" t="s">
        <v>475</v>
      </c>
      <c r="B174" s="226" t="s">
        <v>301</v>
      </c>
      <c r="C174" s="66" t="s">
        <v>17</v>
      </c>
      <c r="D174" s="66" t="s">
        <v>146</v>
      </c>
      <c r="E174" s="63" t="s">
        <v>418</v>
      </c>
      <c r="F174" s="44" t="s">
        <v>149</v>
      </c>
      <c r="G174" s="70">
        <v>30000</v>
      </c>
      <c r="I174" s="40"/>
    </row>
    <row r="175" spans="1:9" ht="33" customHeight="1" thickBot="1">
      <c r="A175" s="273" t="s">
        <v>243</v>
      </c>
      <c r="B175" s="189" t="s">
        <v>301</v>
      </c>
      <c r="C175" s="67" t="s">
        <v>17</v>
      </c>
      <c r="D175" s="67" t="s">
        <v>146</v>
      </c>
      <c r="E175" s="68" t="s">
        <v>418</v>
      </c>
      <c r="F175" s="57" t="s">
        <v>267</v>
      </c>
      <c r="G175" s="71">
        <v>30000</v>
      </c>
      <c r="I175" s="40"/>
    </row>
    <row r="176" spans="1:9" ht="55.5" customHeight="1" hidden="1">
      <c r="A176" s="325" t="s">
        <v>493</v>
      </c>
      <c r="B176" s="189" t="s">
        <v>301</v>
      </c>
      <c r="C176" s="66" t="s">
        <v>492</v>
      </c>
      <c r="D176" s="66" t="s">
        <v>146</v>
      </c>
      <c r="E176" s="63"/>
      <c r="F176" s="44"/>
      <c r="G176" s="183">
        <f aca="true" t="shared" si="0" ref="G176:G181">G177</f>
        <v>0</v>
      </c>
      <c r="I176" s="40"/>
    </row>
    <row r="177" spans="1:9" ht="20.25" customHeight="1" hidden="1">
      <c r="A177" s="326" t="s">
        <v>495</v>
      </c>
      <c r="B177" s="189" t="s">
        <v>301</v>
      </c>
      <c r="C177" s="67" t="s">
        <v>492</v>
      </c>
      <c r="D177" s="67" t="s">
        <v>148</v>
      </c>
      <c r="E177" s="68" t="s">
        <v>494</v>
      </c>
      <c r="F177" s="57" t="s">
        <v>149</v>
      </c>
      <c r="G177" s="183">
        <f t="shared" si="0"/>
        <v>0</v>
      </c>
      <c r="I177" s="40"/>
    </row>
    <row r="178" spans="1:9" ht="33" customHeight="1" hidden="1">
      <c r="A178" s="326" t="s">
        <v>496</v>
      </c>
      <c r="B178" s="189" t="s">
        <v>301</v>
      </c>
      <c r="C178" s="67" t="s">
        <v>492</v>
      </c>
      <c r="D178" s="67" t="s">
        <v>148</v>
      </c>
      <c r="E178" s="68" t="s">
        <v>494</v>
      </c>
      <c r="F178" s="57" t="s">
        <v>149</v>
      </c>
      <c r="G178" s="183">
        <f t="shared" si="0"/>
        <v>0</v>
      </c>
      <c r="I178" s="40"/>
    </row>
    <row r="179" spans="1:9" ht="33" customHeight="1" hidden="1">
      <c r="A179" s="326" t="s">
        <v>498</v>
      </c>
      <c r="B179" s="189" t="s">
        <v>301</v>
      </c>
      <c r="C179" s="67" t="s">
        <v>492</v>
      </c>
      <c r="D179" s="67" t="s">
        <v>148</v>
      </c>
      <c r="E179" s="68" t="s">
        <v>497</v>
      </c>
      <c r="F179" s="57" t="s">
        <v>149</v>
      </c>
      <c r="G179" s="183">
        <f t="shared" si="0"/>
        <v>0</v>
      </c>
      <c r="I179" s="40"/>
    </row>
    <row r="180" spans="1:9" ht="33" customHeight="1" hidden="1">
      <c r="A180" s="326" t="s">
        <v>499</v>
      </c>
      <c r="B180" s="189" t="s">
        <v>301</v>
      </c>
      <c r="C180" s="67" t="s">
        <v>492</v>
      </c>
      <c r="D180" s="67" t="s">
        <v>148</v>
      </c>
      <c r="E180" s="68" t="s">
        <v>489</v>
      </c>
      <c r="F180" s="57" t="s">
        <v>149</v>
      </c>
      <c r="G180" s="183">
        <f t="shared" si="0"/>
        <v>0</v>
      </c>
      <c r="I180" s="40"/>
    </row>
    <row r="181" spans="1:9" ht="21.75" customHeight="1" hidden="1">
      <c r="A181" s="326" t="s">
        <v>501</v>
      </c>
      <c r="B181" s="189" t="s">
        <v>301</v>
      </c>
      <c r="C181" s="67" t="s">
        <v>492</v>
      </c>
      <c r="D181" s="67" t="s">
        <v>148</v>
      </c>
      <c r="E181" s="68" t="s">
        <v>489</v>
      </c>
      <c r="F181" s="57" t="s">
        <v>500</v>
      </c>
      <c r="G181" s="183">
        <f t="shared" si="0"/>
        <v>0</v>
      </c>
      <c r="I181" s="40"/>
    </row>
    <row r="182" spans="1:9" ht="18" customHeight="1" hidden="1">
      <c r="A182" s="326" t="s">
        <v>294</v>
      </c>
      <c r="B182" s="189" t="s">
        <v>301</v>
      </c>
      <c r="C182" s="67" t="s">
        <v>492</v>
      </c>
      <c r="D182" s="67" t="s">
        <v>148</v>
      </c>
      <c r="E182" s="68" t="s">
        <v>489</v>
      </c>
      <c r="F182" s="57" t="s">
        <v>502</v>
      </c>
      <c r="G182" s="277"/>
      <c r="I182" s="40"/>
    </row>
    <row r="183" spans="1:10" ht="15.75">
      <c r="A183" s="111" t="s">
        <v>22</v>
      </c>
      <c r="B183" s="120"/>
      <c r="C183" s="110"/>
      <c r="D183" s="110"/>
      <c r="E183" s="110"/>
      <c r="F183" s="110"/>
      <c r="G183" s="112">
        <f>G175+G150+G130+G95+G71+G49+G9+G43</f>
        <v>29084684.17</v>
      </c>
      <c r="H183" s="49" t="s">
        <v>587</v>
      </c>
      <c r="J183" s="36"/>
    </row>
  </sheetData>
  <sheetProtection/>
  <mergeCells count="6">
    <mergeCell ref="A7:A8"/>
    <mergeCell ref="A5:H5"/>
    <mergeCell ref="A1:H1"/>
    <mergeCell ref="A3:G4"/>
    <mergeCell ref="F6:H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view="pageBreakPreview" zoomScaleSheetLayoutView="100" zoomScalePageLayoutView="0" workbookViewId="0" topLeftCell="A135">
      <selection activeCell="N50" sqref="N50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4.28125" style="36" customWidth="1"/>
    <col min="8" max="8" width="14.57421875" style="36" customWidth="1"/>
  </cols>
  <sheetData>
    <row r="1" spans="1:8" ht="93" customHeight="1">
      <c r="A1" s="401" t="s">
        <v>572</v>
      </c>
      <c r="B1" s="402"/>
      <c r="C1" s="402"/>
      <c r="D1" s="402"/>
      <c r="E1" s="402"/>
      <c r="F1" s="402"/>
      <c r="G1" s="402"/>
      <c r="H1" s="402"/>
    </row>
    <row r="2" spans="1:8" ht="17.25" customHeight="1">
      <c r="A2" s="141"/>
      <c r="B2" s="142"/>
      <c r="C2" s="142"/>
      <c r="D2" s="142"/>
      <c r="E2" s="402" t="s">
        <v>579</v>
      </c>
      <c r="F2" s="402"/>
      <c r="G2" s="402"/>
      <c r="H2" s="402"/>
    </row>
    <row r="3" spans="1:8" ht="45" customHeight="1">
      <c r="A3" s="444" t="s">
        <v>559</v>
      </c>
      <c r="B3" s="445"/>
      <c r="C3" s="445"/>
      <c r="D3" s="445"/>
      <c r="E3" s="445"/>
      <c r="F3" s="445"/>
      <c r="G3" s="445"/>
      <c r="H3" s="445"/>
    </row>
    <row r="4" ht="15.75" thickBot="1">
      <c r="H4" s="38" t="s">
        <v>179</v>
      </c>
    </row>
    <row r="5" spans="1:8" ht="15.75">
      <c r="A5" s="15"/>
      <c r="B5" s="31" t="s">
        <v>155</v>
      </c>
      <c r="C5" s="31"/>
      <c r="D5" s="31"/>
      <c r="E5" s="31"/>
      <c r="F5" s="31"/>
      <c r="G5" s="34" t="s">
        <v>128</v>
      </c>
      <c r="H5" s="34" t="s">
        <v>128</v>
      </c>
    </row>
    <row r="6" spans="1:8" ht="32.25" thickBot="1">
      <c r="A6" s="13" t="s">
        <v>154</v>
      </c>
      <c r="B6" s="32" t="s">
        <v>156</v>
      </c>
      <c r="C6" s="32" t="s">
        <v>157</v>
      </c>
      <c r="D6" s="32" t="s">
        <v>158</v>
      </c>
      <c r="E6" s="32" t="s">
        <v>159</v>
      </c>
      <c r="F6" s="32" t="s">
        <v>126</v>
      </c>
      <c r="G6" s="35" t="s">
        <v>560</v>
      </c>
      <c r="H6" s="35" t="s">
        <v>561</v>
      </c>
    </row>
    <row r="7" spans="1:8" ht="17.25" customHeight="1" thickBot="1">
      <c r="A7" s="187" t="s">
        <v>14</v>
      </c>
      <c r="B7" s="188" t="s">
        <v>301</v>
      </c>
      <c r="C7" s="165" t="s">
        <v>145</v>
      </c>
      <c r="D7" s="165" t="s">
        <v>146</v>
      </c>
      <c r="E7" s="166" t="s">
        <v>160</v>
      </c>
      <c r="F7" s="165" t="s">
        <v>149</v>
      </c>
      <c r="G7" s="185">
        <f>G8+G13+G24+G29</f>
        <v>8876527.83</v>
      </c>
      <c r="H7" s="185">
        <f>H8+H13+H24+H29</f>
        <v>9461357.83</v>
      </c>
    </row>
    <row r="8" spans="1:8" ht="48" thickBot="1">
      <c r="A8" s="182" t="s">
        <v>273</v>
      </c>
      <c r="B8" s="74" t="s">
        <v>301</v>
      </c>
      <c r="C8" s="44" t="s">
        <v>145</v>
      </c>
      <c r="D8" s="44" t="s">
        <v>147</v>
      </c>
      <c r="E8" s="44" t="s">
        <v>160</v>
      </c>
      <c r="F8" s="44" t="s">
        <v>149</v>
      </c>
      <c r="G8" s="70">
        <f aca="true" t="shared" si="0" ref="G8:H11">G9</f>
        <v>440400</v>
      </c>
      <c r="H8" s="70">
        <f t="shared" si="0"/>
        <v>440400</v>
      </c>
    </row>
    <row r="9" spans="1:8" ht="63.75" thickBot="1">
      <c r="A9" s="164" t="s">
        <v>315</v>
      </c>
      <c r="B9" s="75" t="s">
        <v>301</v>
      </c>
      <c r="C9" s="68" t="s">
        <v>145</v>
      </c>
      <c r="D9" s="57" t="s">
        <v>147</v>
      </c>
      <c r="E9" s="57" t="s">
        <v>166</v>
      </c>
      <c r="F9" s="57" t="s">
        <v>149</v>
      </c>
      <c r="G9" s="71">
        <f t="shared" si="0"/>
        <v>440400</v>
      </c>
      <c r="H9" s="71">
        <f t="shared" si="0"/>
        <v>440400</v>
      </c>
    </row>
    <row r="10" spans="1:8" ht="63.75" thickBot="1">
      <c r="A10" s="164" t="s">
        <v>312</v>
      </c>
      <c r="B10" s="75" t="s">
        <v>301</v>
      </c>
      <c r="C10" s="68" t="s">
        <v>145</v>
      </c>
      <c r="D10" s="57" t="s">
        <v>147</v>
      </c>
      <c r="E10" s="57" t="s">
        <v>165</v>
      </c>
      <c r="F10" s="57" t="s">
        <v>149</v>
      </c>
      <c r="G10" s="71">
        <f t="shared" si="0"/>
        <v>440400</v>
      </c>
      <c r="H10" s="71">
        <f t="shared" si="0"/>
        <v>440400</v>
      </c>
    </row>
    <row r="11" spans="1:8" ht="32.25" thickBot="1">
      <c r="A11" s="164" t="s">
        <v>515</v>
      </c>
      <c r="B11" s="75" t="s">
        <v>301</v>
      </c>
      <c r="C11" s="57" t="s">
        <v>145</v>
      </c>
      <c r="D11" s="57" t="s">
        <v>147</v>
      </c>
      <c r="E11" s="58" t="s">
        <v>172</v>
      </c>
      <c r="F11" s="57" t="s">
        <v>149</v>
      </c>
      <c r="G11" s="71">
        <f t="shared" si="0"/>
        <v>440400</v>
      </c>
      <c r="H11" s="71">
        <f t="shared" si="0"/>
        <v>440400</v>
      </c>
    </row>
    <row r="12" spans="1:8" ht="32.25" thickBot="1">
      <c r="A12" s="164" t="s">
        <v>261</v>
      </c>
      <c r="B12" s="75" t="s">
        <v>301</v>
      </c>
      <c r="C12" s="57" t="s">
        <v>145</v>
      </c>
      <c r="D12" s="57" t="s">
        <v>147</v>
      </c>
      <c r="E12" s="58" t="s">
        <v>172</v>
      </c>
      <c r="F12" s="57" t="s">
        <v>267</v>
      </c>
      <c r="G12" s="71">
        <v>440400</v>
      </c>
      <c r="H12" s="71">
        <v>440400</v>
      </c>
    </row>
    <row r="13" spans="1:8" s="60" customFormat="1" ht="66.75" customHeight="1" thickBot="1">
      <c r="A13" s="163" t="s">
        <v>244</v>
      </c>
      <c r="B13" s="74" t="s">
        <v>301</v>
      </c>
      <c r="C13" s="64" t="s">
        <v>145</v>
      </c>
      <c r="D13" s="64" t="s">
        <v>150</v>
      </c>
      <c r="E13" s="64" t="s">
        <v>160</v>
      </c>
      <c r="F13" s="44" t="s">
        <v>149</v>
      </c>
      <c r="G13" s="70">
        <f>G14</f>
        <v>2567100</v>
      </c>
      <c r="H13" s="70">
        <f>H14</f>
        <v>3238819.44</v>
      </c>
    </row>
    <row r="14" spans="1:8" ht="63.75" thickBot="1">
      <c r="A14" s="164" t="s">
        <v>315</v>
      </c>
      <c r="B14" s="75" t="s">
        <v>301</v>
      </c>
      <c r="C14" s="57" t="s">
        <v>145</v>
      </c>
      <c r="D14" s="57" t="s">
        <v>150</v>
      </c>
      <c r="E14" s="57" t="s">
        <v>166</v>
      </c>
      <c r="F14" s="57" t="s">
        <v>149</v>
      </c>
      <c r="G14" s="71">
        <f>G15</f>
        <v>2567100</v>
      </c>
      <c r="H14" s="71">
        <f>H15</f>
        <v>3238819.44</v>
      </c>
    </row>
    <row r="15" spans="1:8" ht="63.75" thickBot="1">
      <c r="A15" s="164" t="s">
        <v>312</v>
      </c>
      <c r="B15" s="75" t="s">
        <v>301</v>
      </c>
      <c r="C15" s="57" t="s">
        <v>145</v>
      </c>
      <c r="D15" s="57" t="s">
        <v>150</v>
      </c>
      <c r="E15" s="57" t="s">
        <v>280</v>
      </c>
      <c r="F15" s="57" t="s">
        <v>149</v>
      </c>
      <c r="G15" s="71">
        <f>G16+G20+G22</f>
        <v>2567100</v>
      </c>
      <c r="H15" s="71">
        <f>H16+H20+H22</f>
        <v>3238819.44</v>
      </c>
    </row>
    <row r="16" spans="1:8" ht="16.5" thickBot="1">
      <c r="A16" s="164" t="s">
        <v>245</v>
      </c>
      <c r="B16" s="75" t="s">
        <v>301</v>
      </c>
      <c r="C16" s="57" t="s">
        <v>145</v>
      </c>
      <c r="D16" s="57" t="s">
        <v>150</v>
      </c>
      <c r="E16" s="57" t="s">
        <v>281</v>
      </c>
      <c r="F16" s="57" t="s">
        <v>149</v>
      </c>
      <c r="G16" s="71">
        <f>G17+G18+G19</f>
        <v>2566100</v>
      </c>
      <c r="H16" s="71">
        <f>H17+H18+H19</f>
        <v>3237819.44</v>
      </c>
    </row>
    <row r="17" spans="1:8" ht="32.25" thickBot="1">
      <c r="A17" s="164" t="s">
        <v>243</v>
      </c>
      <c r="B17" s="75" t="s">
        <v>301</v>
      </c>
      <c r="C17" s="57" t="s">
        <v>145</v>
      </c>
      <c r="D17" s="57" t="s">
        <v>150</v>
      </c>
      <c r="E17" s="57" t="s">
        <v>173</v>
      </c>
      <c r="F17" s="57" t="s">
        <v>267</v>
      </c>
      <c r="G17" s="71">
        <v>895100</v>
      </c>
      <c r="H17" s="71">
        <v>895100</v>
      </c>
    </row>
    <row r="18" spans="1:8" ht="48" thickBot="1">
      <c r="A18" s="164" t="s">
        <v>131</v>
      </c>
      <c r="B18" s="75" t="s">
        <v>301</v>
      </c>
      <c r="C18" s="57" t="s">
        <v>145</v>
      </c>
      <c r="D18" s="57" t="s">
        <v>150</v>
      </c>
      <c r="E18" s="57" t="s">
        <v>173</v>
      </c>
      <c r="F18" s="57" t="s">
        <v>268</v>
      </c>
      <c r="G18" s="71">
        <v>1181000</v>
      </c>
      <c r="H18" s="71">
        <v>1852719.44</v>
      </c>
    </row>
    <row r="19" spans="1:8" ht="16.5" thickBot="1">
      <c r="A19" s="164" t="s">
        <v>246</v>
      </c>
      <c r="B19" s="75" t="s">
        <v>301</v>
      </c>
      <c r="C19" s="57" t="s">
        <v>145</v>
      </c>
      <c r="D19" s="57" t="s">
        <v>150</v>
      </c>
      <c r="E19" s="57" t="s">
        <v>173</v>
      </c>
      <c r="F19" s="57" t="s">
        <v>269</v>
      </c>
      <c r="G19" s="71">
        <v>490000</v>
      </c>
      <c r="H19" s="71">
        <v>490000</v>
      </c>
    </row>
    <row r="20" spans="1:8" ht="63.75" thickBot="1">
      <c r="A20" s="164" t="s">
        <v>381</v>
      </c>
      <c r="B20" s="75" t="s">
        <v>301</v>
      </c>
      <c r="C20" s="57" t="s">
        <v>145</v>
      </c>
      <c r="D20" s="57" t="s">
        <v>150</v>
      </c>
      <c r="E20" s="57" t="s">
        <v>380</v>
      </c>
      <c r="F20" s="57" t="s">
        <v>149</v>
      </c>
      <c r="G20" s="71">
        <f aca="true" t="shared" si="1" ref="G20:H27">G21</f>
        <v>1000</v>
      </c>
      <c r="H20" s="71">
        <f t="shared" si="1"/>
        <v>1000</v>
      </c>
    </row>
    <row r="21" spans="1:8" ht="48" thickBot="1">
      <c r="A21" s="164" t="s">
        <v>131</v>
      </c>
      <c r="B21" s="75" t="s">
        <v>301</v>
      </c>
      <c r="C21" s="57" t="s">
        <v>145</v>
      </c>
      <c r="D21" s="57" t="s">
        <v>150</v>
      </c>
      <c r="E21" s="57" t="s">
        <v>380</v>
      </c>
      <c r="F21" s="57" t="s">
        <v>268</v>
      </c>
      <c r="G21" s="71">
        <v>1000</v>
      </c>
      <c r="H21" s="71">
        <v>1000</v>
      </c>
    </row>
    <row r="22" spans="1:8" ht="63.75" hidden="1" thickBot="1">
      <c r="A22" s="327" t="s">
        <v>510</v>
      </c>
      <c r="B22" s="74" t="s">
        <v>301</v>
      </c>
      <c r="C22" s="254" t="s">
        <v>145</v>
      </c>
      <c r="D22" s="254" t="s">
        <v>150</v>
      </c>
      <c r="E22" s="255" t="s">
        <v>474</v>
      </c>
      <c r="F22" s="256" t="s">
        <v>149</v>
      </c>
      <c r="G22" s="71"/>
      <c r="H22" s="71"/>
    </row>
    <row r="23" spans="1:8" ht="48" hidden="1" thickBot="1">
      <c r="A23" s="164" t="s">
        <v>131</v>
      </c>
      <c r="B23" s="75" t="s">
        <v>301</v>
      </c>
      <c r="C23" s="257" t="s">
        <v>145</v>
      </c>
      <c r="D23" s="257" t="s">
        <v>150</v>
      </c>
      <c r="E23" s="257" t="s">
        <v>474</v>
      </c>
      <c r="F23" s="258" t="s">
        <v>268</v>
      </c>
      <c r="G23" s="71"/>
      <c r="H23" s="71"/>
    </row>
    <row r="24" spans="1:8" ht="16.5" thickBot="1">
      <c r="A24" s="163" t="s">
        <v>247</v>
      </c>
      <c r="B24" s="74" t="s">
        <v>301</v>
      </c>
      <c r="C24" s="44" t="s">
        <v>145</v>
      </c>
      <c r="D24" s="44" t="s">
        <v>17</v>
      </c>
      <c r="E24" s="44" t="s">
        <v>160</v>
      </c>
      <c r="F24" s="44" t="s">
        <v>149</v>
      </c>
      <c r="G24" s="70">
        <f t="shared" si="1"/>
        <v>50000</v>
      </c>
      <c r="H24" s="70">
        <f t="shared" si="1"/>
        <v>50000</v>
      </c>
    </row>
    <row r="25" spans="1:8" ht="63.75" thickBot="1">
      <c r="A25" s="164" t="s">
        <v>315</v>
      </c>
      <c r="B25" s="75" t="s">
        <v>301</v>
      </c>
      <c r="C25" s="57" t="s">
        <v>145</v>
      </c>
      <c r="D25" s="57" t="s">
        <v>17</v>
      </c>
      <c r="E25" s="57" t="s">
        <v>166</v>
      </c>
      <c r="F25" s="57" t="s">
        <v>149</v>
      </c>
      <c r="G25" s="71">
        <f t="shared" si="1"/>
        <v>50000</v>
      </c>
      <c r="H25" s="71">
        <f t="shared" si="1"/>
        <v>50000</v>
      </c>
    </row>
    <row r="26" spans="1:8" ht="60" customHeight="1" thickBot="1">
      <c r="A26" s="164" t="s">
        <v>312</v>
      </c>
      <c r="B26" s="75" t="s">
        <v>301</v>
      </c>
      <c r="C26" s="57" t="s">
        <v>145</v>
      </c>
      <c r="D26" s="57" t="s">
        <v>17</v>
      </c>
      <c r="E26" s="57" t="s">
        <v>165</v>
      </c>
      <c r="F26" s="57" t="s">
        <v>149</v>
      </c>
      <c r="G26" s="71">
        <f t="shared" si="1"/>
        <v>50000</v>
      </c>
      <c r="H26" s="71">
        <f t="shared" si="1"/>
        <v>50000</v>
      </c>
    </row>
    <row r="27" spans="1:8" ht="16.5" thickBot="1">
      <c r="A27" s="164" t="s">
        <v>248</v>
      </c>
      <c r="B27" s="75" t="s">
        <v>301</v>
      </c>
      <c r="C27" s="57" t="s">
        <v>145</v>
      </c>
      <c r="D27" s="57" t="s">
        <v>17</v>
      </c>
      <c r="E27" s="57" t="s">
        <v>270</v>
      </c>
      <c r="F27" s="57" t="s">
        <v>149</v>
      </c>
      <c r="G27" s="71">
        <f t="shared" si="1"/>
        <v>50000</v>
      </c>
      <c r="H27" s="71">
        <f t="shared" si="1"/>
        <v>50000</v>
      </c>
    </row>
    <row r="28" spans="1:8" ht="16.5" thickBot="1">
      <c r="A28" s="164" t="s">
        <v>249</v>
      </c>
      <c r="B28" s="75" t="s">
        <v>301</v>
      </c>
      <c r="C28" s="109" t="s">
        <v>145</v>
      </c>
      <c r="D28" s="109" t="s">
        <v>17</v>
      </c>
      <c r="E28" s="175" t="s">
        <v>270</v>
      </c>
      <c r="F28" s="175" t="s">
        <v>271</v>
      </c>
      <c r="G28" s="131">
        <v>50000</v>
      </c>
      <c r="H28" s="131">
        <v>50000</v>
      </c>
    </row>
    <row r="29" spans="1:8" ht="24.75" customHeight="1" thickBot="1">
      <c r="A29" s="163" t="s">
        <v>132</v>
      </c>
      <c r="B29" s="74" t="s">
        <v>301</v>
      </c>
      <c r="C29" s="44" t="s">
        <v>145</v>
      </c>
      <c r="D29" s="44">
        <v>13</v>
      </c>
      <c r="E29" s="44" t="s">
        <v>160</v>
      </c>
      <c r="F29" s="44" t="s">
        <v>149</v>
      </c>
      <c r="G29" s="70">
        <f>G30</f>
        <v>5819027.83</v>
      </c>
      <c r="H29" s="70">
        <f>H30</f>
        <v>5732138.39</v>
      </c>
    </row>
    <row r="30" spans="1:8" ht="63.75" thickBot="1">
      <c r="A30" s="164" t="s">
        <v>315</v>
      </c>
      <c r="B30" s="75" t="s">
        <v>301</v>
      </c>
      <c r="C30" s="57" t="s">
        <v>145</v>
      </c>
      <c r="D30" s="57" t="s">
        <v>15</v>
      </c>
      <c r="E30" s="57" t="s">
        <v>166</v>
      </c>
      <c r="F30" s="57" t="s">
        <v>149</v>
      </c>
      <c r="G30" s="71">
        <f>G31</f>
        <v>5819027.83</v>
      </c>
      <c r="H30" s="71">
        <f>H31</f>
        <v>5732138.39</v>
      </c>
    </row>
    <row r="31" spans="1:8" ht="63.75" thickBot="1">
      <c r="A31" s="164" t="s">
        <v>312</v>
      </c>
      <c r="B31" s="75" t="s">
        <v>301</v>
      </c>
      <c r="C31" s="57" t="s">
        <v>145</v>
      </c>
      <c r="D31" s="57" t="s">
        <v>15</v>
      </c>
      <c r="E31" s="57" t="s">
        <v>165</v>
      </c>
      <c r="F31" s="57" t="s">
        <v>149</v>
      </c>
      <c r="G31" s="71">
        <f>G32+G35</f>
        <v>5819027.83</v>
      </c>
      <c r="H31" s="71">
        <f>H32+H35</f>
        <v>5732138.39</v>
      </c>
    </row>
    <row r="32" spans="1:8" ht="38.25" customHeight="1" thickBot="1">
      <c r="A32" s="164" t="s">
        <v>250</v>
      </c>
      <c r="B32" s="75" t="s">
        <v>301</v>
      </c>
      <c r="C32" s="57" t="s">
        <v>145</v>
      </c>
      <c r="D32" s="57" t="s">
        <v>15</v>
      </c>
      <c r="E32" s="57" t="s">
        <v>174</v>
      </c>
      <c r="F32" s="57" t="s">
        <v>149</v>
      </c>
      <c r="G32" s="71">
        <f>G33+G34</f>
        <v>5769027.83</v>
      </c>
      <c r="H32" s="71">
        <f>H33+H34</f>
        <v>5682138.39</v>
      </c>
    </row>
    <row r="33" spans="1:8" ht="32.25" thickBot="1">
      <c r="A33" s="164" t="s">
        <v>243</v>
      </c>
      <c r="B33" s="75" t="s">
        <v>301</v>
      </c>
      <c r="C33" s="57" t="s">
        <v>145</v>
      </c>
      <c r="D33" s="57" t="s">
        <v>15</v>
      </c>
      <c r="E33" s="57" t="s">
        <v>174</v>
      </c>
      <c r="F33" s="57" t="s">
        <v>267</v>
      </c>
      <c r="G33" s="71">
        <v>5229027.83</v>
      </c>
      <c r="H33" s="71">
        <v>5142138.39</v>
      </c>
    </row>
    <row r="34" spans="1:8" ht="48" thickBot="1">
      <c r="A34" s="164" t="s">
        <v>131</v>
      </c>
      <c r="B34" s="75" t="s">
        <v>301</v>
      </c>
      <c r="C34" s="57" t="s">
        <v>145</v>
      </c>
      <c r="D34" s="57" t="s">
        <v>15</v>
      </c>
      <c r="E34" s="57" t="s">
        <v>174</v>
      </c>
      <c r="F34" s="57" t="s">
        <v>268</v>
      </c>
      <c r="G34" s="71">
        <v>540000</v>
      </c>
      <c r="H34" s="71">
        <v>540000</v>
      </c>
    </row>
    <row r="35" spans="1:8" ht="63.75" thickBot="1">
      <c r="A35" s="164" t="s">
        <v>314</v>
      </c>
      <c r="B35" s="75" t="s">
        <v>301</v>
      </c>
      <c r="C35" s="57" t="s">
        <v>145</v>
      </c>
      <c r="D35" s="57" t="s">
        <v>15</v>
      </c>
      <c r="E35" s="57" t="s">
        <v>313</v>
      </c>
      <c r="F35" s="57" t="s">
        <v>149</v>
      </c>
      <c r="G35" s="71">
        <f>SUM(G36)</f>
        <v>50000</v>
      </c>
      <c r="H35" s="71">
        <f>SUM(H36)</f>
        <v>50000</v>
      </c>
    </row>
    <row r="36" spans="1:8" ht="48" thickBot="1">
      <c r="A36" s="164" t="s">
        <v>131</v>
      </c>
      <c r="B36" s="75" t="s">
        <v>301</v>
      </c>
      <c r="C36" s="57" t="s">
        <v>145</v>
      </c>
      <c r="D36" s="57" t="s">
        <v>15</v>
      </c>
      <c r="E36" s="57" t="s">
        <v>313</v>
      </c>
      <c r="F36" s="57" t="s">
        <v>268</v>
      </c>
      <c r="G36" s="71">
        <v>50000</v>
      </c>
      <c r="H36" s="71">
        <v>50000</v>
      </c>
    </row>
    <row r="37" spans="1:8" ht="21.75" customHeight="1" thickBot="1">
      <c r="A37" s="224" t="s">
        <v>318</v>
      </c>
      <c r="B37" s="300" t="s">
        <v>301</v>
      </c>
      <c r="C37" s="220" t="s">
        <v>147</v>
      </c>
      <c r="D37" s="221" t="s">
        <v>148</v>
      </c>
      <c r="E37" s="222" t="s">
        <v>160</v>
      </c>
      <c r="F37" s="223" t="s">
        <v>149</v>
      </c>
      <c r="G37" s="301">
        <f aca="true" t="shared" si="2" ref="G37:H41">SUM(G38)</f>
        <v>232700</v>
      </c>
      <c r="H37" s="301">
        <f t="shared" si="2"/>
        <v>255200</v>
      </c>
    </row>
    <row r="38" spans="1:8" ht="20.25" customHeight="1" thickBot="1">
      <c r="A38" s="202" t="s">
        <v>319</v>
      </c>
      <c r="B38" s="74" t="s">
        <v>301</v>
      </c>
      <c r="C38" s="209" t="s">
        <v>147</v>
      </c>
      <c r="D38" s="210" t="s">
        <v>148</v>
      </c>
      <c r="E38" s="211" t="s">
        <v>160</v>
      </c>
      <c r="F38" s="204" t="s">
        <v>149</v>
      </c>
      <c r="G38" s="70">
        <f t="shared" si="2"/>
        <v>232700</v>
      </c>
      <c r="H38" s="70">
        <f t="shared" si="2"/>
        <v>255200</v>
      </c>
    </row>
    <row r="39" spans="1:8" ht="63.75" thickBot="1">
      <c r="A39" s="14" t="s">
        <v>315</v>
      </c>
      <c r="B39" s="75" t="s">
        <v>301</v>
      </c>
      <c r="C39" s="205" t="s">
        <v>147</v>
      </c>
      <c r="D39" s="206" t="s">
        <v>148</v>
      </c>
      <c r="E39" s="212" t="s">
        <v>166</v>
      </c>
      <c r="F39" s="32" t="s">
        <v>149</v>
      </c>
      <c r="G39" s="71">
        <f t="shared" si="2"/>
        <v>232700</v>
      </c>
      <c r="H39" s="71">
        <f t="shared" si="2"/>
        <v>255200</v>
      </c>
    </row>
    <row r="40" spans="1:8" ht="63.75" thickBot="1">
      <c r="A40" s="14" t="s">
        <v>312</v>
      </c>
      <c r="B40" s="75" t="s">
        <v>301</v>
      </c>
      <c r="C40" s="205" t="s">
        <v>147</v>
      </c>
      <c r="D40" s="206" t="s">
        <v>148</v>
      </c>
      <c r="E40" s="212" t="s">
        <v>165</v>
      </c>
      <c r="F40" s="32" t="s">
        <v>149</v>
      </c>
      <c r="G40" s="71">
        <f t="shared" si="2"/>
        <v>232700</v>
      </c>
      <c r="H40" s="71">
        <f t="shared" si="2"/>
        <v>255200</v>
      </c>
    </row>
    <row r="41" spans="1:8" ht="48" thickBot="1">
      <c r="A41" s="14" t="s">
        <v>320</v>
      </c>
      <c r="B41" s="75" t="s">
        <v>301</v>
      </c>
      <c r="C41" s="205" t="s">
        <v>147</v>
      </c>
      <c r="D41" s="206" t="s">
        <v>148</v>
      </c>
      <c r="E41" s="212" t="s">
        <v>321</v>
      </c>
      <c r="F41" s="32" t="s">
        <v>149</v>
      </c>
      <c r="G41" s="71">
        <f t="shared" si="2"/>
        <v>232700</v>
      </c>
      <c r="H41" s="71">
        <f t="shared" si="2"/>
        <v>255200</v>
      </c>
    </row>
    <row r="42" spans="1:8" ht="32.25" thickBot="1">
      <c r="A42" s="14" t="s">
        <v>243</v>
      </c>
      <c r="B42" s="75" t="s">
        <v>301</v>
      </c>
      <c r="C42" s="205" t="s">
        <v>147</v>
      </c>
      <c r="D42" s="206" t="s">
        <v>148</v>
      </c>
      <c r="E42" s="212" t="s">
        <v>321</v>
      </c>
      <c r="F42" s="12">
        <v>120</v>
      </c>
      <c r="G42" s="71">
        <v>232700</v>
      </c>
      <c r="H42" s="71">
        <v>255200</v>
      </c>
    </row>
    <row r="43" spans="1:8" ht="32.25" thickBot="1">
      <c r="A43" s="171" t="s">
        <v>251</v>
      </c>
      <c r="B43" s="193" t="s">
        <v>301</v>
      </c>
      <c r="C43" s="166" t="s">
        <v>148</v>
      </c>
      <c r="D43" s="166" t="s">
        <v>146</v>
      </c>
      <c r="E43" s="166" t="s">
        <v>160</v>
      </c>
      <c r="F43" s="166" t="s">
        <v>149</v>
      </c>
      <c r="G43" s="185">
        <f>G44+G49</f>
        <v>329818.18</v>
      </c>
      <c r="H43" s="185">
        <f>H44+H49</f>
        <v>329818.18</v>
      </c>
    </row>
    <row r="44" spans="1:8" ht="48" hidden="1" thickBot="1">
      <c r="A44" s="164" t="s">
        <v>252</v>
      </c>
      <c r="B44" s="75" t="s">
        <v>301</v>
      </c>
      <c r="C44" s="57" t="s">
        <v>148</v>
      </c>
      <c r="D44" s="57" t="s">
        <v>153</v>
      </c>
      <c r="E44" s="57" t="s">
        <v>160</v>
      </c>
      <c r="F44" s="57" t="s">
        <v>149</v>
      </c>
      <c r="G44" s="71">
        <f aca="true" t="shared" si="3" ref="G44:H47">G45</f>
        <v>0</v>
      </c>
      <c r="H44" s="71">
        <f t="shared" si="3"/>
        <v>0</v>
      </c>
    </row>
    <row r="45" spans="1:8" ht="63.75" hidden="1" thickBot="1">
      <c r="A45" s="164" t="s">
        <v>315</v>
      </c>
      <c r="B45" s="75" t="s">
        <v>301</v>
      </c>
      <c r="C45" s="57" t="s">
        <v>148</v>
      </c>
      <c r="D45" s="57" t="s">
        <v>153</v>
      </c>
      <c r="E45" s="57" t="s">
        <v>166</v>
      </c>
      <c r="F45" s="57" t="s">
        <v>149</v>
      </c>
      <c r="G45" s="71">
        <f t="shared" si="3"/>
        <v>0</v>
      </c>
      <c r="H45" s="71">
        <f t="shared" si="3"/>
        <v>0</v>
      </c>
    </row>
    <row r="46" spans="1:8" ht="63" customHeight="1" hidden="1" thickBot="1">
      <c r="A46" s="164" t="s">
        <v>312</v>
      </c>
      <c r="B46" s="75" t="s">
        <v>301</v>
      </c>
      <c r="C46" s="57" t="s">
        <v>148</v>
      </c>
      <c r="D46" s="57" t="s">
        <v>153</v>
      </c>
      <c r="E46" s="57" t="s">
        <v>165</v>
      </c>
      <c r="F46" s="57" t="s">
        <v>149</v>
      </c>
      <c r="G46" s="71">
        <f t="shared" si="3"/>
        <v>0</v>
      </c>
      <c r="H46" s="71">
        <f t="shared" si="3"/>
        <v>0</v>
      </c>
    </row>
    <row r="47" spans="1:8" ht="48" hidden="1" thickBot="1">
      <c r="A47" s="164" t="s">
        <v>253</v>
      </c>
      <c r="B47" s="75" t="s">
        <v>301</v>
      </c>
      <c r="C47" s="57" t="s">
        <v>148</v>
      </c>
      <c r="D47" s="57" t="s">
        <v>153</v>
      </c>
      <c r="E47" s="57" t="s">
        <v>168</v>
      </c>
      <c r="F47" s="57" t="s">
        <v>149</v>
      </c>
      <c r="G47" s="71">
        <f t="shared" si="3"/>
        <v>0</v>
      </c>
      <c r="H47" s="71">
        <f t="shared" si="3"/>
        <v>0</v>
      </c>
    </row>
    <row r="48" spans="1:8" ht="48" hidden="1" thickBot="1">
      <c r="A48" s="164" t="s">
        <v>131</v>
      </c>
      <c r="B48" s="75" t="s">
        <v>301</v>
      </c>
      <c r="C48" s="57" t="s">
        <v>148</v>
      </c>
      <c r="D48" s="57" t="s">
        <v>153</v>
      </c>
      <c r="E48" s="57" t="s">
        <v>168</v>
      </c>
      <c r="F48" s="57" t="s">
        <v>268</v>
      </c>
      <c r="G48" s="71"/>
      <c r="H48" s="71"/>
    </row>
    <row r="49" spans="1:8" ht="16.5" thickBot="1">
      <c r="A49" s="164" t="s">
        <v>133</v>
      </c>
      <c r="B49" s="189" t="s">
        <v>301</v>
      </c>
      <c r="C49" s="176" t="s">
        <v>148</v>
      </c>
      <c r="D49" s="176" t="s">
        <v>16</v>
      </c>
      <c r="E49" s="176" t="s">
        <v>160</v>
      </c>
      <c r="F49" s="176" t="s">
        <v>149</v>
      </c>
      <c r="G49" s="190">
        <f>G50</f>
        <v>329818.18</v>
      </c>
      <c r="H49" s="190">
        <f>H50</f>
        <v>329818.18</v>
      </c>
    </row>
    <row r="50" spans="1:8" ht="63.75" thickBot="1">
      <c r="A50" s="164" t="s">
        <v>315</v>
      </c>
      <c r="B50" s="75" t="s">
        <v>301</v>
      </c>
      <c r="C50" s="57" t="s">
        <v>148</v>
      </c>
      <c r="D50" s="57" t="s">
        <v>16</v>
      </c>
      <c r="E50" s="57" t="s">
        <v>166</v>
      </c>
      <c r="F50" s="57" t="s">
        <v>149</v>
      </c>
      <c r="G50" s="71">
        <f>G51</f>
        <v>329818.18</v>
      </c>
      <c r="H50" s="71">
        <f>H51</f>
        <v>329818.18</v>
      </c>
    </row>
    <row r="51" spans="1:8" ht="63" customHeight="1" thickBot="1">
      <c r="A51" s="164" t="s">
        <v>312</v>
      </c>
      <c r="B51" s="75" t="s">
        <v>301</v>
      </c>
      <c r="C51" s="57" t="s">
        <v>148</v>
      </c>
      <c r="D51" s="57" t="s">
        <v>16</v>
      </c>
      <c r="E51" s="57" t="s">
        <v>165</v>
      </c>
      <c r="F51" s="57" t="s">
        <v>149</v>
      </c>
      <c r="G51" s="190">
        <f>G60+G62</f>
        <v>329818.18</v>
      </c>
      <c r="H51" s="190">
        <f>H60+H62</f>
        <v>329818.18</v>
      </c>
    </row>
    <row r="52" spans="1:8" ht="37.5" customHeight="1" hidden="1" thickBot="1">
      <c r="A52" s="164" t="s">
        <v>389</v>
      </c>
      <c r="B52" s="75" t="s">
        <v>301</v>
      </c>
      <c r="C52" s="57" t="s">
        <v>387</v>
      </c>
      <c r="D52" s="57" t="s">
        <v>363</v>
      </c>
      <c r="E52" s="57" t="s">
        <v>388</v>
      </c>
      <c r="F52" s="57" t="s">
        <v>149</v>
      </c>
      <c r="G52" s="160">
        <f>SUM(G53)</f>
        <v>0</v>
      </c>
      <c r="H52" s="160">
        <f>SUM(H53)</f>
        <v>0</v>
      </c>
    </row>
    <row r="53" spans="1:8" ht="48.75" customHeight="1" hidden="1" thickBot="1">
      <c r="A53" s="164" t="s">
        <v>131</v>
      </c>
      <c r="B53" s="75" t="s">
        <v>301</v>
      </c>
      <c r="C53" s="57" t="s">
        <v>387</v>
      </c>
      <c r="D53" s="57" t="s">
        <v>363</v>
      </c>
      <c r="E53" s="57" t="s">
        <v>388</v>
      </c>
      <c r="F53" s="57" t="s">
        <v>268</v>
      </c>
      <c r="G53" s="160"/>
      <c r="H53" s="160"/>
    </row>
    <row r="54" spans="1:8" ht="38.25" customHeight="1" hidden="1" thickBot="1">
      <c r="A54" s="164" t="s">
        <v>391</v>
      </c>
      <c r="B54" s="75" t="s">
        <v>301</v>
      </c>
      <c r="C54" s="57" t="s">
        <v>387</v>
      </c>
      <c r="D54" s="57" t="s">
        <v>363</v>
      </c>
      <c r="E54" s="57" t="s">
        <v>390</v>
      </c>
      <c r="F54" s="57" t="s">
        <v>149</v>
      </c>
      <c r="G54" s="160">
        <f>SUM(G55)</f>
        <v>0</v>
      </c>
      <c r="H54" s="160">
        <f>SUM(H55)</f>
        <v>0</v>
      </c>
    </row>
    <row r="55" spans="1:8" ht="53.25" customHeight="1" hidden="1" thickBot="1">
      <c r="A55" s="164" t="s">
        <v>131</v>
      </c>
      <c r="B55" s="75" t="s">
        <v>301</v>
      </c>
      <c r="C55" s="57" t="s">
        <v>387</v>
      </c>
      <c r="D55" s="57" t="s">
        <v>363</v>
      </c>
      <c r="E55" s="57" t="s">
        <v>390</v>
      </c>
      <c r="F55" s="57" t="s">
        <v>268</v>
      </c>
      <c r="G55" s="160"/>
      <c r="H55" s="160"/>
    </row>
    <row r="56" spans="1:8" ht="63" customHeight="1" hidden="1" thickBot="1">
      <c r="A56" s="164" t="s">
        <v>253</v>
      </c>
      <c r="B56" s="75" t="s">
        <v>301</v>
      </c>
      <c r="C56" s="57" t="s">
        <v>148</v>
      </c>
      <c r="D56" s="57" t="s">
        <v>16</v>
      </c>
      <c r="E56" s="57" t="s">
        <v>168</v>
      </c>
      <c r="F56" s="57" t="s">
        <v>149</v>
      </c>
      <c r="G56" s="71">
        <f>G57</f>
        <v>0</v>
      </c>
      <c r="H56" s="71">
        <f>H57</f>
        <v>0</v>
      </c>
    </row>
    <row r="57" spans="1:8" ht="63" customHeight="1" hidden="1" thickBot="1">
      <c r="A57" s="164" t="s">
        <v>131</v>
      </c>
      <c r="B57" s="75" t="s">
        <v>301</v>
      </c>
      <c r="C57" s="57" t="s">
        <v>148</v>
      </c>
      <c r="D57" s="57" t="s">
        <v>16</v>
      </c>
      <c r="E57" s="57" t="s">
        <v>168</v>
      </c>
      <c r="F57" s="57" t="s">
        <v>268</v>
      </c>
      <c r="G57" s="71"/>
      <c r="H57" s="71"/>
    </row>
    <row r="58" spans="1:8" ht="48" hidden="1" thickBot="1">
      <c r="A58" s="164" t="s">
        <v>274</v>
      </c>
      <c r="B58" s="75" t="s">
        <v>301</v>
      </c>
      <c r="C58" s="57" t="s">
        <v>148</v>
      </c>
      <c r="D58" s="57" t="s">
        <v>16</v>
      </c>
      <c r="E58" s="57" t="s">
        <v>169</v>
      </c>
      <c r="F58" s="57" t="s">
        <v>149</v>
      </c>
      <c r="G58" s="71">
        <f>G59</f>
        <v>0</v>
      </c>
      <c r="H58" s="71">
        <f>H59</f>
        <v>0</v>
      </c>
    </row>
    <row r="59" spans="1:8" ht="48" customHeight="1" hidden="1" thickBot="1">
      <c r="A59" s="164" t="s">
        <v>131</v>
      </c>
      <c r="B59" s="75" t="s">
        <v>301</v>
      </c>
      <c r="C59" s="57" t="s">
        <v>148</v>
      </c>
      <c r="D59" s="57" t="s">
        <v>16</v>
      </c>
      <c r="E59" s="57" t="s">
        <v>169</v>
      </c>
      <c r="F59" s="57" t="s">
        <v>268</v>
      </c>
      <c r="G59" s="71"/>
      <c r="H59" s="71"/>
    </row>
    <row r="60" spans="1:8" ht="33" customHeight="1" thickBot="1">
      <c r="A60" s="249" t="s">
        <v>389</v>
      </c>
      <c r="B60" s="75" t="s">
        <v>301</v>
      </c>
      <c r="C60" s="57" t="s">
        <v>387</v>
      </c>
      <c r="D60" s="57" t="s">
        <v>363</v>
      </c>
      <c r="E60" s="57" t="s">
        <v>388</v>
      </c>
      <c r="F60" s="57" t="s">
        <v>149</v>
      </c>
      <c r="G60" s="12">
        <f>SUM(G61)</f>
        <v>282343.43</v>
      </c>
      <c r="H60" s="12">
        <f>SUM(H61)</f>
        <v>282343.43</v>
      </c>
    </row>
    <row r="61" spans="1:8" ht="48.75" customHeight="1" thickBot="1">
      <c r="A61" s="164" t="s">
        <v>131</v>
      </c>
      <c r="B61" s="75" t="s">
        <v>301</v>
      </c>
      <c r="C61" s="57" t="s">
        <v>387</v>
      </c>
      <c r="D61" s="57" t="s">
        <v>363</v>
      </c>
      <c r="E61" s="57" t="s">
        <v>388</v>
      </c>
      <c r="F61" s="57" t="s">
        <v>268</v>
      </c>
      <c r="G61" s="12">
        <v>282343.43</v>
      </c>
      <c r="H61" s="12">
        <v>282343.43</v>
      </c>
    </row>
    <row r="62" spans="1:8" ht="31.5" customHeight="1" thickBot="1">
      <c r="A62" s="249" t="s">
        <v>391</v>
      </c>
      <c r="B62" s="75" t="s">
        <v>301</v>
      </c>
      <c r="C62" s="57" t="s">
        <v>387</v>
      </c>
      <c r="D62" s="57" t="s">
        <v>363</v>
      </c>
      <c r="E62" s="57" t="s">
        <v>390</v>
      </c>
      <c r="F62" s="57" t="s">
        <v>149</v>
      </c>
      <c r="G62" s="12">
        <f>SUM(G63)</f>
        <v>47474.75</v>
      </c>
      <c r="H62" s="12">
        <f>SUM(H63)</f>
        <v>47474.75</v>
      </c>
    </row>
    <row r="63" spans="1:8" ht="48.75" customHeight="1" thickBot="1">
      <c r="A63" s="164" t="s">
        <v>131</v>
      </c>
      <c r="B63" s="75" t="s">
        <v>301</v>
      </c>
      <c r="C63" s="57" t="s">
        <v>387</v>
      </c>
      <c r="D63" s="57" t="s">
        <v>363</v>
      </c>
      <c r="E63" s="57" t="s">
        <v>390</v>
      </c>
      <c r="F63" s="57" t="s">
        <v>268</v>
      </c>
      <c r="G63" s="12">
        <v>47474.75</v>
      </c>
      <c r="H63" s="12">
        <v>47474.75</v>
      </c>
    </row>
    <row r="64" spans="1:8" ht="16.5" thickBot="1">
      <c r="A64" s="171" t="s">
        <v>134</v>
      </c>
      <c r="B64" s="193" t="s">
        <v>301</v>
      </c>
      <c r="C64" s="166" t="s">
        <v>150</v>
      </c>
      <c r="D64" s="166" t="s">
        <v>146</v>
      </c>
      <c r="E64" s="166" t="s">
        <v>160</v>
      </c>
      <c r="F64" s="166" t="s">
        <v>149</v>
      </c>
      <c r="G64" s="185">
        <f>G69+G74</f>
        <v>699833.33</v>
      </c>
      <c r="H64" s="185">
        <f>H69+H74</f>
        <v>922733.33</v>
      </c>
    </row>
    <row r="65" spans="1:8" ht="95.25" hidden="1" thickBot="1">
      <c r="A65" s="278" t="s">
        <v>416</v>
      </c>
      <c r="B65" s="93" t="s">
        <v>301</v>
      </c>
      <c r="C65" s="44" t="s">
        <v>150</v>
      </c>
      <c r="D65" s="44" t="s">
        <v>145</v>
      </c>
      <c r="E65" s="44" t="s">
        <v>328</v>
      </c>
      <c r="F65" s="44"/>
      <c r="G65" s="70"/>
      <c r="H65" s="70"/>
    </row>
    <row r="66" spans="1:8" ht="32.25" hidden="1" thickBot="1">
      <c r="A66" s="275" t="s">
        <v>413</v>
      </c>
      <c r="B66" s="91" t="s">
        <v>301</v>
      </c>
      <c r="C66" s="57" t="s">
        <v>150</v>
      </c>
      <c r="D66" s="57" t="s">
        <v>145</v>
      </c>
      <c r="E66" s="57" t="s">
        <v>329</v>
      </c>
      <c r="F66" s="57"/>
      <c r="G66" s="71"/>
      <c r="H66" s="71"/>
    </row>
    <row r="67" spans="1:8" ht="32.25" hidden="1" thickBot="1">
      <c r="A67" s="275" t="s">
        <v>415</v>
      </c>
      <c r="B67" s="91" t="s">
        <v>301</v>
      </c>
      <c r="C67" s="57" t="s">
        <v>145</v>
      </c>
      <c r="D67" s="57" t="s">
        <v>145</v>
      </c>
      <c r="E67" s="57" t="s">
        <v>414</v>
      </c>
      <c r="F67" s="57"/>
      <c r="G67" s="71"/>
      <c r="H67" s="71"/>
    </row>
    <row r="68" spans="1:8" ht="48" hidden="1" thickBot="1">
      <c r="A68" s="164" t="s">
        <v>131</v>
      </c>
      <c r="B68" s="91" t="s">
        <v>301</v>
      </c>
      <c r="C68" s="57" t="s">
        <v>145</v>
      </c>
      <c r="D68" s="57" t="s">
        <v>145</v>
      </c>
      <c r="E68" s="57" t="s">
        <v>414</v>
      </c>
      <c r="F68" s="57" t="s">
        <v>268</v>
      </c>
      <c r="G68" s="71"/>
      <c r="H68" s="71"/>
    </row>
    <row r="69" spans="1:8" ht="22.5" customHeight="1" thickBot="1">
      <c r="A69" s="164" t="s">
        <v>3</v>
      </c>
      <c r="B69" s="75" t="s">
        <v>301</v>
      </c>
      <c r="C69" s="57" t="s">
        <v>150</v>
      </c>
      <c r="D69" s="57" t="s">
        <v>153</v>
      </c>
      <c r="E69" s="57" t="s">
        <v>160</v>
      </c>
      <c r="F69" s="57" t="s">
        <v>149</v>
      </c>
      <c r="G69" s="71">
        <f>G70</f>
        <v>639100</v>
      </c>
      <c r="H69" s="71">
        <f aca="true" t="shared" si="4" ref="G69:H72">H70</f>
        <v>862000</v>
      </c>
    </row>
    <row r="70" spans="1:8" ht="63.75" thickBot="1">
      <c r="A70" s="164" t="s">
        <v>315</v>
      </c>
      <c r="B70" s="75" t="s">
        <v>301</v>
      </c>
      <c r="C70" s="57" t="s">
        <v>150</v>
      </c>
      <c r="D70" s="57" t="s">
        <v>153</v>
      </c>
      <c r="E70" s="57" t="s">
        <v>166</v>
      </c>
      <c r="F70" s="57" t="s">
        <v>149</v>
      </c>
      <c r="G70" s="71">
        <f t="shared" si="4"/>
        <v>639100</v>
      </c>
      <c r="H70" s="71">
        <f t="shared" si="4"/>
        <v>862000</v>
      </c>
    </row>
    <row r="71" spans="1:8" ht="60.75" customHeight="1" thickBot="1">
      <c r="A71" s="164" t="s">
        <v>312</v>
      </c>
      <c r="B71" s="75" t="s">
        <v>301</v>
      </c>
      <c r="C71" s="57" t="s">
        <v>150</v>
      </c>
      <c r="D71" s="57" t="s">
        <v>153</v>
      </c>
      <c r="E71" s="57" t="s">
        <v>165</v>
      </c>
      <c r="F71" s="57" t="s">
        <v>149</v>
      </c>
      <c r="G71" s="71">
        <f t="shared" si="4"/>
        <v>639100</v>
      </c>
      <c r="H71" s="71">
        <f t="shared" si="4"/>
        <v>862000</v>
      </c>
    </row>
    <row r="72" spans="1:8" ht="56.25" customHeight="1" thickBot="1">
      <c r="A72" s="164" t="s">
        <v>255</v>
      </c>
      <c r="B72" s="75" t="s">
        <v>301</v>
      </c>
      <c r="C72" s="57" t="s">
        <v>150</v>
      </c>
      <c r="D72" s="57" t="s">
        <v>153</v>
      </c>
      <c r="E72" s="57" t="s">
        <v>4</v>
      </c>
      <c r="F72" s="57" t="s">
        <v>149</v>
      </c>
      <c r="G72" s="71">
        <f t="shared" si="4"/>
        <v>639100</v>
      </c>
      <c r="H72" s="71">
        <f t="shared" si="4"/>
        <v>862000</v>
      </c>
    </row>
    <row r="73" spans="1:8" ht="48" thickBot="1">
      <c r="A73" s="164" t="s">
        <v>131</v>
      </c>
      <c r="B73" s="75" t="s">
        <v>301</v>
      </c>
      <c r="C73" s="57" t="s">
        <v>150</v>
      </c>
      <c r="D73" s="57" t="s">
        <v>153</v>
      </c>
      <c r="E73" s="57" t="s">
        <v>4</v>
      </c>
      <c r="F73" s="57" t="s">
        <v>268</v>
      </c>
      <c r="G73" s="71">
        <v>639100</v>
      </c>
      <c r="H73" s="71">
        <v>862000</v>
      </c>
    </row>
    <row r="74" spans="1:8" ht="15.75">
      <c r="A74" s="368" t="s">
        <v>525</v>
      </c>
      <c r="B74" s="75" t="s">
        <v>301</v>
      </c>
      <c r="C74" s="44" t="s">
        <v>150</v>
      </c>
      <c r="D74" s="44" t="s">
        <v>16</v>
      </c>
      <c r="E74" s="44" t="s">
        <v>160</v>
      </c>
      <c r="F74" s="44"/>
      <c r="G74" s="71">
        <f>SUM(G75)</f>
        <v>60733.33</v>
      </c>
      <c r="H74" s="71">
        <f>SUM(H75)</f>
        <v>60733.33</v>
      </c>
    </row>
    <row r="75" spans="1:8" ht="63">
      <c r="A75" s="327" t="s">
        <v>562</v>
      </c>
      <c r="B75" s="75" t="s">
        <v>301</v>
      </c>
      <c r="C75" s="57" t="s">
        <v>150</v>
      </c>
      <c r="D75" s="57" t="s">
        <v>16</v>
      </c>
      <c r="E75" s="57" t="s">
        <v>474</v>
      </c>
      <c r="F75" s="57" t="s">
        <v>149</v>
      </c>
      <c r="G75" s="71">
        <f>SUM(G76)</f>
        <v>60733.33</v>
      </c>
      <c r="H75" s="71">
        <f>SUM(H76)</f>
        <v>60733.33</v>
      </c>
    </row>
    <row r="76" spans="1:8" ht="50.25" customHeight="1" thickBot="1">
      <c r="A76" s="164" t="s">
        <v>131</v>
      </c>
      <c r="B76" s="75" t="s">
        <v>301</v>
      </c>
      <c r="C76" s="57" t="s">
        <v>150</v>
      </c>
      <c r="D76" s="57" t="s">
        <v>16</v>
      </c>
      <c r="E76" s="57" t="s">
        <v>474</v>
      </c>
      <c r="F76" s="57" t="s">
        <v>268</v>
      </c>
      <c r="G76" s="12">
        <v>60733.33</v>
      </c>
      <c r="H76" s="71">
        <v>60733.33</v>
      </c>
    </row>
    <row r="77" spans="1:8" ht="32.25" hidden="1" thickBot="1">
      <c r="A77" s="249" t="s">
        <v>394</v>
      </c>
      <c r="B77" s="75" t="s">
        <v>301</v>
      </c>
      <c r="C77" s="57" t="s">
        <v>150</v>
      </c>
      <c r="D77" s="57" t="s">
        <v>153</v>
      </c>
      <c r="E77" s="57" t="s">
        <v>488</v>
      </c>
      <c r="F77" s="57" t="s">
        <v>149</v>
      </c>
      <c r="G77" s="12">
        <f>G78</f>
        <v>0</v>
      </c>
      <c r="H77" s="71"/>
    </row>
    <row r="78" spans="1:8" ht="48" hidden="1" thickBot="1">
      <c r="A78" s="250" t="s">
        <v>395</v>
      </c>
      <c r="B78" s="75" t="s">
        <v>301</v>
      </c>
      <c r="C78" s="57" t="s">
        <v>150</v>
      </c>
      <c r="D78" s="57" t="s">
        <v>153</v>
      </c>
      <c r="E78" s="57" t="s">
        <v>488</v>
      </c>
      <c r="F78" s="65" t="s">
        <v>268</v>
      </c>
      <c r="G78" s="303"/>
      <c r="H78" s="71"/>
    </row>
    <row r="79" spans="1:8" ht="63.75" hidden="1" thickBot="1">
      <c r="A79" s="324" t="s">
        <v>491</v>
      </c>
      <c r="B79" s="75" t="s">
        <v>301</v>
      </c>
      <c r="C79" s="57" t="s">
        <v>150</v>
      </c>
      <c r="D79" s="57" t="s">
        <v>326</v>
      </c>
      <c r="E79" s="57" t="s">
        <v>489</v>
      </c>
      <c r="F79" s="57" t="s">
        <v>149</v>
      </c>
      <c r="G79" s="304">
        <f>SUM(G80)</f>
        <v>0</v>
      </c>
      <c r="H79" s="71"/>
    </row>
    <row r="80" spans="1:8" ht="48" hidden="1" thickBot="1">
      <c r="A80" s="164" t="s">
        <v>490</v>
      </c>
      <c r="B80" s="75" t="s">
        <v>301</v>
      </c>
      <c r="C80" s="57" t="s">
        <v>150</v>
      </c>
      <c r="D80" s="57" t="s">
        <v>326</v>
      </c>
      <c r="E80" s="57" t="s">
        <v>489</v>
      </c>
      <c r="F80" s="57" t="s">
        <v>268</v>
      </c>
      <c r="G80" s="302"/>
      <c r="H80" s="71"/>
    </row>
    <row r="81" spans="1:8" ht="22.5" customHeight="1" thickBot="1">
      <c r="A81" s="171" t="s">
        <v>135</v>
      </c>
      <c r="B81" s="193" t="s">
        <v>301</v>
      </c>
      <c r="C81" s="166" t="s">
        <v>151</v>
      </c>
      <c r="D81" s="166" t="s">
        <v>146</v>
      </c>
      <c r="E81" s="166" t="s">
        <v>160</v>
      </c>
      <c r="F81" s="166" t="s">
        <v>149</v>
      </c>
      <c r="G81" s="185">
        <f>G82+G89+G103</f>
        <v>930000</v>
      </c>
      <c r="H81" s="185">
        <f>H82+H89+H103</f>
        <v>930000</v>
      </c>
    </row>
    <row r="82" spans="1:8" ht="16.5" hidden="1" thickBot="1">
      <c r="A82" s="163" t="s">
        <v>136</v>
      </c>
      <c r="B82" s="74" t="s">
        <v>301</v>
      </c>
      <c r="C82" s="44" t="s">
        <v>151</v>
      </c>
      <c r="D82" s="44" t="s">
        <v>147</v>
      </c>
      <c r="E82" s="44" t="s">
        <v>160</v>
      </c>
      <c r="F82" s="177" t="s">
        <v>149</v>
      </c>
      <c r="G82" s="70">
        <f aca="true" t="shared" si="5" ref="G82:H85">G83</f>
        <v>0</v>
      </c>
      <c r="H82" s="70">
        <f t="shared" si="5"/>
        <v>0</v>
      </c>
    </row>
    <row r="83" spans="1:8" ht="63.75" hidden="1" thickBot="1">
      <c r="A83" s="164" t="s">
        <v>315</v>
      </c>
      <c r="B83" s="189" t="s">
        <v>301</v>
      </c>
      <c r="C83" s="176" t="s">
        <v>151</v>
      </c>
      <c r="D83" s="176" t="s">
        <v>147</v>
      </c>
      <c r="E83" s="176" t="s">
        <v>166</v>
      </c>
      <c r="F83" s="176" t="s">
        <v>149</v>
      </c>
      <c r="G83" s="190">
        <f t="shared" si="5"/>
        <v>0</v>
      </c>
      <c r="H83" s="190">
        <f t="shared" si="5"/>
        <v>0</v>
      </c>
    </row>
    <row r="84" spans="1:8" ht="21.75" customHeight="1" hidden="1" thickBot="1">
      <c r="A84" s="164" t="s">
        <v>137</v>
      </c>
      <c r="B84" s="75" t="s">
        <v>301</v>
      </c>
      <c r="C84" s="57" t="s">
        <v>151</v>
      </c>
      <c r="D84" s="57" t="s">
        <v>147</v>
      </c>
      <c r="E84" s="57" t="s">
        <v>171</v>
      </c>
      <c r="F84" s="57" t="s">
        <v>149</v>
      </c>
      <c r="G84" s="71">
        <f t="shared" si="5"/>
        <v>0</v>
      </c>
      <c r="H84" s="71">
        <f t="shared" si="5"/>
        <v>0</v>
      </c>
    </row>
    <row r="85" spans="1:8" ht="16.5" customHeight="1" hidden="1" thickBot="1">
      <c r="A85" s="164" t="s">
        <v>136</v>
      </c>
      <c r="B85" s="75" t="s">
        <v>301</v>
      </c>
      <c r="C85" s="57" t="s">
        <v>151</v>
      </c>
      <c r="D85" s="57" t="s">
        <v>147</v>
      </c>
      <c r="E85" s="57" t="s">
        <v>170</v>
      </c>
      <c r="F85" s="57" t="s">
        <v>149</v>
      </c>
      <c r="G85" s="190">
        <f t="shared" si="5"/>
        <v>0</v>
      </c>
      <c r="H85" s="190">
        <f t="shared" si="5"/>
        <v>0</v>
      </c>
    </row>
    <row r="86" spans="1:8" ht="53.25" customHeight="1" hidden="1" thickBot="1">
      <c r="A86" s="164" t="s">
        <v>256</v>
      </c>
      <c r="B86" s="75" t="s">
        <v>301</v>
      </c>
      <c r="C86" s="57" t="s">
        <v>151</v>
      </c>
      <c r="D86" s="57" t="s">
        <v>147</v>
      </c>
      <c r="E86" s="57" t="s">
        <v>343</v>
      </c>
      <c r="F86" s="57" t="s">
        <v>149</v>
      </c>
      <c r="G86" s="71">
        <f>G88+G87</f>
        <v>0</v>
      </c>
      <c r="H86" s="71">
        <f>H88+H87</f>
        <v>0</v>
      </c>
    </row>
    <row r="87" spans="1:8" ht="53.25" customHeight="1" hidden="1" thickBot="1">
      <c r="A87" s="164" t="s">
        <v>131</v>
      </c>
      <c r="B87" s="75" t="s">
        <v>301</v>
      </c>
      <c r="C87" s="57" t="s">
        <v>151</v>
      </c>
      <c r="D87" s="57" t="s">
        <v>147</v>
      </c>
      <c r="E87" s="57" t="s">
        <v>343</v>
      </c>
      <c r="F87" s="57" t="s">
        <v>268</v>
      </c>
      <c r="G87" s="71"/>
      <c r="H87" s="71"/>
    </row>
    <row r="88" spans="1:8" ht="26.25" customHeight="1" hidden="1" thickBot="1">
      <c r="A88" s="164" t="s">
        <v>479</v>
      </c>
      <c r="B88" s="75" t="s">
        <v>301</v>
      </c>
      <c r="C88" s="57" t="s">
        <v>151</v>
      </c>
      <c r="D88" s="57" t="s">
        <v>147</v>
      </c>
      <c r="E88" s="57" t="s">
        <v>343</v>
      </c>
      <c r="F88" s="57" t="s">
        <v>477</v>
      </c>
      <c r="G88" s="71"/>
      <c r="H88" s="71"/>
    </row>
    <row r="89" spans="1:8" ht="16.5" thickBot="1">
      <c r="A89" s="163" t="s">
        <v>138</v>
      </c>
      <c r="B89" s="74" t="s">
        <v>301</v>
      </c>
      <c r="C89" s="44" t="s">
        <v>151</v>
      </c>
      <c r="D89" s="44" t="s">
        <v>148</v>
      </c>
      <c r="E89" s="44" t="s">
        <v>160</v>
      </c>
      <c r="F89" s="44" t="s">
        <v>149</v>
      </c>
      <c r="G89" s="70">
        <f aca="true" t="shared" si="6" ref="G89:H91">G90</f>
        <v>930000</v>
      </c>
      <c r="H89" s="70">
        <f t="shared" si="6"/>
        <v>930000</v>
      </c>
    </row>
    <row r="90" spans="1:8" ht="63.75" thickBot="1">
      <c r="A90" s="164" t="s">
        <v>315</v>
      </c>
      <c r="B90" s="75" t="s">
        <v>301</v>
      </c>
      <c r="C90" s="135" t="s">
        <v>151</v>
      </c>
      <c r="D90" s="135" t="s">
        <v>148</v>
      </c>
      <c r="E90" s="57" t="s">
        <v>166</v>
      </c>
      <c r="F90" s="135" t="s">
        <v>149</v>
      </c>
      <c r="G90" s="71">
        <f t="shared" si="6"/>
        <v>930000</v>
      </c>
      <c r="H90" s="71">
        <f t="shared" si="6"/>
        <v>930000</v>
      </c>
    </row>
    <row r="91" spans="1:8" ht="24.75" customHeight="1" thickBot="1">
      <c r="A91" s="164" t="s">
        <v>137</v>
      </c>
      <c r="B91" s="75" t="s">
        <v>301</v>
      </c>
      <c r="C91" s="135" t="s">
        <v>151</v>
      </c>
      <c r="D91" s="135" t="s">
        <v>148</v>
      </c>
      <c r="E91" s="57" t="s">
        <v>171</v>
      </c>
      <c r="F91" s="135" t="s">
        <v>149</v>
      </c>
      <c r="G91" s="71">
        <f t="shared" si="6"/>
        <v>930000</v>
      </c>
      <c r="H91" s="71">
        <f t="shared" si="6"/>
        <v>930000</v>
      </c>
    </row>
    <row r="92" spans="1:8" ht="16.5" thickBot="1">
      <c r="A92" s="164" t="s">
        <v>138</v>
      </c>
      <c r="B92" s="75" t="s">
        <v>301</v>
      </c>
      <c r="C92" s="58" t="s">
        <v>151</v>
      </c>
      <c r="D92" s="58" t="s">
        <v>148</v>
      </c>
      <c r="E92" s="58" t="s">
        <v>177</v>
      </c>
      <c r="F92" s="58" t="s">
        <v>149</v>
      </c>
      <c r="G92" s="71">
        <f>G93+G95+G97+G99+G101</f>
        <v>930000</v>
      </c>
      <c r="H92" s="71">
        <f>H93+H95+H97+H99+H101</f>
        <v>930000</v>
      </c>
    </row>
    <row r="93" spans="1:8" ht="16.5" thickBot="1">
      <c r="A93" s="163" t="s">
        <v>257</v>
      </c>
      <c r="B93" s="74" t="s">
        <v>301</v>
      </c>
      <c r="C93" s="64" t="s">
        <v>151</v>
      </c>
      <c r="D93" s="64" t="s">
        <v>148</v>
      </c>
      <c r="E93" s="64" t="s">
        <v>176</v>
      </c>
      <c r="F93" s="64" t="s">
        <v>149</v>
      </c>
      <c r="G93" s="225">
        <f>G94</f>
        <v>355000</v>
      </c>
      <c r="H93" s="225">
        <f>H94</f>
        <v>355000</v>
      </c>
    </row>
    <row r="94" spans="1:8" ht="49.5" customHeight="1" thickBot="1">
      <c r="A94" s="164" t="s">
        <v>131</v>
      </c>
      <c r="B94" s="75" t="s">
        <v>301</v>
      </c>
      <c r="C94" s="58" t="s">
        <v>151</v>
      </c>
      <c r="D94" s="58" t="s">
        <v>148</v>
      </c>
      <c r="E94" s="58" t="s">
        <v>176</v>
      </c>
      <c r="F94" s="58" t="s">
        <v>268</v>
      </c>
      <c r="G94" s="71">
        <v>355000</v>
      </c>
      <c r="H94" s="71">
        <v>355000</v>
      </c>
    </row>
    <row r="95" spans="1:8" ht="57.75" thickBot="1">
      <c r="A95" s="217" t="s">
        <v>344</v>
      </c>
      <c r="B95" s="75" t="s">
        <v>301</v>
      </c>
      <c r="C95" s="58" t="s">
        <v>151</v>
      </c>
      <c r="D95" s="58" t="s">
        <v>148</v>
      </c>
      <c r="E95" s="58" t="s">
        <v>346</v>
      </c>
      <c r="F95" s="58" t="s">
        <v>149</v>
      </c>
      <c r="G95" s="71">
        <f>G96</f>
        <v>70000</v>
      </c>
      <c r="H95" s="71">
        <f>H96</f>
        <v>70000</v>
      </c>
    </row>
    <row r="96" spans="1:8" ht="30.75" thickBot="1">
      <c r="A96" s="8" t="s">
        <v>345</v>
      </c>
      <c r="B96" s="75" t="s">
        <v>301</v>
      </c>
      <c r="C96" s="58" t="s">
        <v>151</v>
      </c>
      <c r="D96" s="58" t="s">
        <v>148</v>
      </c>
      <c r="E96" s="58" t="s">
        <v>346</v>
      </c>
      <c r="F96" s="58" t="s">
        <v>268</v>
      </c>
      <c r="G96" s="190">
        <v>70000</v>
      </c>
      <c r="H96" s="190">
        <v>70000</v>
      </c>
    </row>
    <row r="97" spans="1:8" ht="16.5" thickBot="1">
      <c r="A97" s="217" t="s">
        <v>347</v>
      </c>
      <c r="B97" s="75" t="s">
        <v>301</v>
      </c>
      <c r="C97" s="58" t="s">
        <v>151</v>
      </c>
      <c r="D97" s="58" t="s">
        <v>148</v>
      </c>
      <c r="E97" s="58" t="s">
        <v>348</v>
      </c>
      <c r="F97" s="58" t="s">
        <v>149</v>
      </c>
      <c r="G97" s="71">
        <f>SUM(G98)</f>
        <v>10000</v>
      </c>
      <c r="H97" s="71">
        <f>SUM(H98)</f>
        <v>10000</v>
      </c>
    </row>
    <row r="98" spans="1:8" ht="30.75" thickBot="1">
      <c r="A98" s="8" t="s">
        <v>345</v>
      </c>
      <c r="B98" s="75" t="s">
        <v>301</v>
      </c>
      <c r="C98" s="58" t="s">
        <v>151</v>
      </c>
      <c r="D98" s="58" t="s">
        <v>148</v>
      </c>
      <c r="E98" s="58" t="s">
        <v>348</v>
      </c>
      <c r="F98" s="58" t="s">
        <v>268</v>
      </c>
      <c r="G98" s="71">
        <v>10000</v>
      </c>
      <c r="H98" s="71">
        <v>10000</v>
      </c>
    </row>
    <row r="99" spans="1:8" ht="16.5" thickBot="1">
      <c r="A99" s="217" t="s">
        <v>350</v>
      </c>
      <c r="B99" s="75" t="s">
        <v>301</v>
      </c>
      <c r="C99" s="58" t="s">
        <v>151</v>
      </c>
      <c r="D99" s="58" t="s">
        <v>148</v>
      </c>
      <c r="E99" s="58" t="s">
        <v>349</v>
      </c>
      <c r="F99" s="58" t="s">
        <v>149</v>
      </c>
      <c r="G99" s="71">
        <f>SUM(G100)</f>
        <v>35000</v>
      </c>
      <c r="H99" s="71">
        <f>SUM(H100)</f>
        <v>35000</v>
      </c>
    </row>
    <row r="100" spans="1:8" ht="30.75" thickBot="1">
      <c r="A100" s="8" t="s">
        <v>345</v>
      </c>
      <c r="B100" s="75" t="s">
        <v>301</v>
      </c>
      <c r="C100" s="58" t="s">
        <v>151</v>
      </c>
      <c r="D100" s="58" t="s">
        <v>148</v>
      </c>
      <c r="E100" s="58" t="s">
        <v>349</v>
      </c>
      <c r="F100" s="58" t="s">
        <v>268</v>
      </c>
      <c r="G100" s="71">
        <v>35000</v>
      </c>
      <c r="H100" s="71">
        <v>35000</v>
      </c>
    </row>
    <row r="101" spans="1:8" ht="32.25" thickBot="1">
      <c r="A101" s="163" t="s">
        <v>139</v>
      </c>
      <c r="B101" s="75" t="s">
        <v>301</v>
      </c>
      <c r="C101" s="58" t="s">
        <v>151</v>
      </c>
      <c r="D101" s="58" t="s">
        <v>148</v>
      </c>
      <c r="E101" s="58" t="s">
        <v>175</v>
      </c>
      <c r="F101" s="58" t="s">
        <v>149</v>
      </c>
      <c r="G101" s="71">
        <f>SUM(G102)</f>
        <v>460000</v>
      </c>
      <c r="H101" s="71">
        <f>SUM(H102)</f>
        <v>460000</v>
      </c>
    </row>
    <row r="102" spans="1:8" ht="48" thickBot="1">
      <c r="A102" s="164" t="s">
        <v>131</v>
      </c>
      <c r="B102" s="75" t="s">
        <v>301</v>
      </c>
      <c r="C102" s="58" t="s">
        <v>151</v>
      </c>
      <c r="D102" s="58" t="s">
        <v>148</v>
      </c>
      <c r="E102" s="58" t="s">
        <v>175</v>
      </c>
      <c r="F102" s="58" t="s">
        <v>268</v>
      </c>
      <c r="G102" s="73">
        <v>460000</v>
      </c>
      <c r="H102" s="73">
        <v>460000</v>
      </c>
    </row>
    <row r="103" spans="1:8" ht="32.25" hidden="1" thickBot="1">
      <c r="A103" s="163" t="s">
        <v>503</v>
      </c>
      <c r="B103" s="75" t="s">
        <v>301</v>
      </c>
      <c r="C103" s="64" t="s">
        <v>151</v>
      </c>
      <c r="D103" s="44" t="s">
        <v>151</v>
      </c>
      <c r="E103" s="44" t="s">
        <v>160</v>
      </c>
      <c r="F103" s="44" t="s">
        <v>149</v>
      </c>
      <c r="G103" s="73">
        <f aca="true" t="shared" si="7" ref="G103:H105">SUM(G104)</f>
        <v>0</v>
      </c>
      <c r="H103" s="73">
        <f t="shared" si="7"/>
        <v>0</v>
      </c>
    </row>
    <row r="104" spans="1:8" ht="63.75" hidden="1" thickBot="1">
      <c r="A104" s="164" t="s">
        <v>504</v>
      </c>
      <c r="B104" s="75" t="s">
        <v>301</v>
      </c>
      <c r="C104" s="58" t="s">
        <v>151</v>
      </c>
      <c r="D104" s="57" t="s">
        <v>151</v>
      </c>
      <c r="E104" s="57" t="s">
        <v>489</v>
      </c>
      <c r="F104" s="57" t="s">
        <v>149</v>
      </c>
      <c r="G104" s="73">
        <f t="shared" si="7"/>
        <v>0</v>
      </c>
      <c r="H104" s="73">
        <f t="shared" si="7"/>
        <v>0</v>
      </c>
    </row>
    <row r="105" spans="1:8" ht="51.75" customHeight="1" hidden="1" thickBot="1">
      <c r="A105" s="164" t="s">
        <v>505</v>
      </c>
      <c r="B105" s="75" t="s">
        <v>301</v>
      </c>
      <c r="C105" s="58" t="s">
        <v>151</v>
      </c>
      <c r="D105" s="57" t="s">
        <v>151</v>
      </c>
      <c r="E105" s="57" t="s">
        <v>489</v>
      </c>
      <c r="F105" s="57" t="s">
        <v>149</v>
      </c>
      <c r="G105" s="73">
        <f t="shared" si="7"/>
        <v>0</v>
      </c>
      <c r="H105" s="73">
        <f t="shared" si="7"/>
        <v>0</v>
      </c>
    </row>
    <row r="106" spans="1:8" ht="48" hidden="1" thickBot="1">
      <c r="A106" s="164" t="s">
        <v>131</v>
      </c>
      <c r="B106" s="75" t="s">
        <v>301</v>
      </c>
      <c r="C106" s="58" t="s">
        <v>151</v>
      </c>
      <c r="D106" s="57" t="s">
        <v>151</v>
      </c>
      <c r="E106" s="57" t="s">
        <v>489</v>
      </c>
      <c r="F106" s="57" t="s">
        <v>268</v>
      </c>
      <c r="G106" s="73"/>
      <c r="H106" s="73"/>
    </row>
    <row r="107" spans="1:8" ht="16.5" thickBot="1">
      <c r="A107" s="171" t="s">
        <v>275</v>
      </c>
      <c r="B107" s="193" t="s">
        <v>359</v>
      </c>
      <c r="C107" s="194" t="s">
        <v>152</v>
      </c>
      <c r="D107" s="194" t="s">
        <v>146</v>
      </c>
      <c r="E107" s="194" t="s">
        <v>160</v>
      </c>
      <c r="F107" s="194" t="s">
        <v>149</v>
      </c>
      <c r="G107" s="186">
        <f>G108+G120</f>
        <v>4096031.66</v>
      </c>
      <c r="H107" s="186">
        <f>H108+H120</f>
        <v>4174911.66</v>
      </c>
    </row>
    <row r="108" spans="1:8" ht="16.5" thickBot="1">
      <c r="A108" s="163" t="s">
        <v>141</v>
      </c>
      <c r="B108" s="74" t="s">
        <v>301</v>
      </c>
      <c r="C108" s="44" t="s">
        <v>152</v>
      </c>
      <c r="D108" s="44" t="s">
        <v>145</v>
      </c>
      <c r="E108" s="44" t="s">
        <v>160</v>
      </c>
      <c r="F108" s="44" t="s">
        <v>149</v>
      </c>
      <c r="G108" s="70">
        <f aca="true" t="shared" si="8" ref="G108:H110">G109</f>
        <v>2914111.66</v>
      </c>
      <c r="H108" s="70">
        <f t="shared" si="8"/>
        <v>2993991.66</v>
      </c>
    </row>
    <row r="109" spans="1:8" ht="63.75" thickBot="1">
      <c r="A109" s="164" t="s">
        <v>315</v>
      </c>
      <c r="B109" s="75" t="s">
        <v>301</v>
      </c>
      <c r="C109" s="57" t="s">
        <v>152</v>
      </c>
      <c r="D109" s="57" t="s">
        <v>145</v>
      </c>
      <c r="E109" s="57" t="s">
        <v>166</v>
      </c>
      <c r="F109" s="57" t="s">
        <v>149</v>
      </c>
      <c r="G109" s="71">
        <f t="shared" si="8"/>
        <v>2914111.66</v>
      </c>
      <c r="H109" s="71">
        <f t="shared" si="8"/>
        <v>2993991.66</v>
      </c>
    </row>
    <row r="110" spans="1:8" ht="63.75" thickBot="1">
      <c r="A110" s="164" t="s">
        <v>312</v>
      </c>
      <c r="B110" s="75" t="s">
        <v>301</v>
      </c>
      <c r="C110" s="57" t="s">
        <v>152</v>
      </c>
      <c r="D110" s="57" t="s">
        <v>145</v>
      </c>
      <c r="E110" s="57" t="s">
        <v>165</v>
      </c>
      <c r="F110" s="57" t="s">
        <v>149</v>
      </c>
      <c r="G110" s="71">
        <f>G111+G116+G118</f>
        <v>2914111.66</v>
      </c>
      <c r="H110" s="71">
        <f t="shared" si="8"/>
        <v>2993991.66</v>
      </c>
    </row>
    <row r="111" spans="1:8" ht="39" customHeight="1" thickBot="1">
      <c r="A111" s="164" t="s">
        <v>258</v>
      </c>
      <c r="B111" s="75" t="s">
        <v>301</v>
      </c>
      <c r="C111" s="57" t="s">
        <v>152</v>
      </c>
      <c r="D111" s="57" t="s">
        <v>145</v>
      </c>
      <c r="E111" s="57" t="s">
        <v>167</v>
      </c>
      <c r="F111" s="57" t="s">
        <v>149</v>
      </c>
      <c r="G111" s="71">
        <f>G115+G114+G112</f>
        <v>2914111.66</v>
      </c>
      <c r="H111" s="71">
        <f>H115+H114+H112</f>
        <v>2993991.66</v>
      </c>
    </row>
    <row r="112" spans="1:8" ht="85.5" customHeight="1">
      <c r="A112" s="229" t="s">
        <v>372</v>
      </c>
      <c r="B112" s="75" t="s">
        <v>301</v>
      </c>
      <c r="C112" s="57" t="s">
        <v>152</v>
      </c>
      <c r="D112" s="57" t="s">
        <v>145</v>
      </c>
      <c r="E112" s="57" t="s">
        <v>167</v>
      </c>
      <c r="F112" s="57" t="s">
        <v>371</v>
      </c>
      <c r="G112" s="71">
        <f>SUM(G113)</f>
        <v>2073511.66</v>
      </c>
      <c r="H112" s="71">
        <f>SUM(H113)</f>
        <v>2153391.66</v>
      </c>
    </row>
    <row r="113" spans="1:8" ht="36" customHeight="1" thickBot="1">
      <c r="A113" s="230" t="s">
        <v>370</v>
      </c>
      <c r="B113" s="75" t="s">
        <v>301</v>
      </c>
      <c r="C113" s="57" t="s">
        <v>152</v>
      </c>
      <c r="D113" s="57" t="s">
        <v>145</v>
      </c>
      <c r="E113" s="57" t="s">
        <v>167</v>
      </c>
      <c r="F113" s="57" t="s">
        <v>369</v>
      </c>
      <c r="G113" s="160">
        <v>2073511.66</v>
      </c>
      <c r="H113" s="160">
        <v>2153391.66</v>
      </c>
    </row>
    <row r="114" spans="1:8" ht="48" customHeight="1" thickBot="1">
      <c r="A114" s="164" t="s">
        <v>131</v>
      </c>
      <c r="B114" s="75" t="s">
        <v>301</v>
      </c>
      <c r="C114" s="57" t="s">
        <v>152</v>
      </c>
      <c r="D114" s="57" t="s">
        <v>145</v>
      </c>
      <c r="E114" s="57" t="s">
        <v>167</v>
      </c>
      <c r="F114" s="57" t="s">
        <v>268</v>
      </c>
      <c r="G114" s="71">
        <v>770600</v>
      </c>
      <c r="H114" s="12">
        <v>770600</v>
      </c>
    </row>
    <row r="115" spans="1:8" ht="21.75" customHeight="1" thickBot="1">
      <c r="A115" s="164" t="s">
        <v>246</v>
      </c>
      <c r="B115" s="75" t="s">
        <v>301</v>
      </c>
      <c r="C115" s="57" t="s">
        <v>152</v>
      </c>
      <c r="D115" s="57" t="s">
        <v>145</v>
      </c>
      <c r="E115" s="57" t="s">
        <v>282</v>
      </c>
      <c r="F115" s="57" t="s">
        <v>269</v>
      </c>
      <c r="G115" s="71">
        <v>70000</v>
      </c>
      <c r="H115" s="71">
        <v>70000</v>
      </c>
    </row>
    <row r="116" spans="1:8" ht="38.25" customHeight="1" hidden="1" thickBot="1">
      <c r="A116" s="164" t="s">
        <v>506</v>
      </c>
      <c r="B116" s="75" t="s">
        <v>301</v>
      </c>
      <c r="C116" s="57" t="s">
        <v>152</v>
      </c>
      <c r="D116" s="57" t="s">
        <v>145</v>
      </c>
      <c r="E116" s="57" t="s">
        <v>507</v>
      </c>
      <c r="F116" s="57" t="s">
        <v>358</v>
      </c>
      <c r="G116" s="71"/>
      <c r="H116" s="71"/>
    </row>
    <row r="117" spans="1:8" ht="51" customHeight="1" hidden="1" thickBot="1">
      <c r="A117" s="164" t="s">
        <v>131</v>
      </c>
      <c r="B117" s="75" t="s">
        <v>301</v>
      </c>
      <c r="C117" s="57" t="s">
        <v>152</v>
      </c>
      <c r="D117" s="57" t="s">
        <v>145</v>
      </c>
      <c r="E117" s="57" t="s">
        <v>507</v>
      </c>
      <c r="F117" s="57" t="s">
        <v>268</v>
      </c>
      <c r="G117" s="71"/>
      <c r="H117" s="71"/>
    </row>
    <row r="118" spans="1:8" ht="51" customHeight="1" hidden="1" thickBot="1">
      <c r="A118" s="327" t="s">
        <v>510</v>
      </c>
      <c r="B118" s="75" t="s">
        <v>301</v>
      </c>
      <c r="C118" s="57" t="s">
        <v>152</v>
      </c>
      <c r="D118" s="57" t="s">
        <v>145</v>
      </c>
      <c r="E118" s="255" t="s">
        <v>474</v>
      </c>
      <c r="F118" s="57" t="s">
        <v>146</v>
      </c>
      <c r="G118" s="71"/>
      <c r="H118" s="71"/>
    </row>
    <row r="119" spans="1:8" ht="51" customHeight="1" hidden="1" thickBot="1">
      <c r="A119" s="164" t="s">
        <v>131</v>
      </c>
      <c r="B119" s="75" t="s">
        <v>301</v>
      </c>
      <c r="C119" s="57" t="s">
        <v>152</v>
      </c>
      <c r="D119" s="57" t="s">
        <v>145</v>
      </c>
      <c r="E119" s="257" t="s">
        <v>474</v>
      </c>
      <c r="F119" s="57" t="s">
        <v>268</v>
      </c>
      <c r="G119" s="71"/>
      <c r="H119" s="71"/>
    </row>
    <row r="120" spans="1:8" ht="18.75" customHeight="1" thickBot="1">
      <c r="A120" s="163" t="s">
        <v>276</v>
      </c>
      <c r="B120" s="74" t="s">
        <v>301</v>
      </c>
      <c r="C120" s="44" t="s">
        <v>152</v>
      </c>
      <c r="D120" s="44" t="s">
        <v>150</v>
      </c>
      <c r="E120" s="44" t="s">
        <v>160</v>
      </c>
      <c r="F120" s="44" t="s">
        <v>149</v>
      </c>
      <c r="G120" s="70">
        <f aca="true" t="shared" si="9" ref="G120:H123">G121</f>
        <v>1181920</v>
      </c>
      <c r="H120" s="70">
        <f t="shared" si="9"/>
        <v>1180920</v>
      </c>
    </row>
    <row r="121" spans="1:8" ht="68.25" customHeight="1" thickBot="1">
      <c r="A121" s="164" t="s">
        <v>315</v>
      </c>
      <c r="B121" s="75" t="s">
        <v>301</v>
      </c>
      <c r="C121" s="57" t="s">
        <v>152</v>
      </c>
      <c r="D121" s="57" t="s">
        <v>150</v>
      </c>
      <c r="E121" s="57" t="s">
        <v>166</v>
      </c>
      <c r="F121" s="57" t="s">
        <v>149</v>
      </c>
      <c r="G121" s="71">
        <f t="shared" si="9"/>
        <v>1181920</v>
      </c>
      <c r="H121" s="71">
        <f t="shared" si="9"/>
        <v>1180920</v>
      </c>
    </row>
    <row r="122" spans="1:8" ht="71.25" customHeight="1" thickBot="1">
      <c r="A122" s="164" t="s">
        <v>361</v>
      </c>
      <c r="B122" s="75" t="s">
        <v>301</v>
      </c>
      <c r="C122" s="57" t="s">
        <v>152</v>
      </c>
      <c r="D122" s="57" t="s">
        <v>150</v>
      </c>
      <c r="E122" s="57" t="s">
        <v>165</v>
      </c>
      <c r="F122" s="57" t="s">
        <v>149</v>
      </c>
      <c r="G122" s="71">
        <f t="shared" si="9"/>
        <v>1181920</v>
      </c>
      <c r="H122" s="71">
        <f t="shared" si="9"/>
        <v>1180920</v>
      </c>
    </row>
    <row r="123" spans="1:8" ht="124.5" customHeight="1" thickBot="1">
      <c r="A123" s="164" t="s">
        <v>260</v>
      </c>
      <c r="B123" s="75" t="s">
        <v>301</v>
      </c>
      <c r="C123" s="57" t="s">
        <v>152</v>
      </c>
      <c r="D123" s="57" t="s">
        <v>150</v>
      </c>
      <c r="E123" s="57" t="s">
        <v>164</v>
      </c>
      <c r="F123" s="57" t="s">
        <v>149</v>
      </c>
      <c r="G123" s="71">
        <f t="shared" si="9"/>
        <v>1181920</v>
      </c>
      <c r="H123" s="71">
        <f t="shared" si="9"/>
        <v>1180920</v>
      </c>
    </row>
    <row r="124" spans="1:8" ht="32.25" thickBot="1">
      <c r="A124" s="164" t="s">
        <v>243</v>
      </c>
      <c r="B124" s="75" t="s">
        <v>360</v>
      </c>
      <c r="C124" s="57" t="s">
        <v>152</v>
      </c>
      <c r="D124" s="57" t="s">
        <v>150</v>
      </c>
      <c r="E124" s="57" t="s">
        <v>164</v>
      </c>
      <c r="F124" s="57" t="s">
        <v>267</v>
      </c>
      <c r="G124" s="71">
        <v>1181920</v>
      </c>
      <c r="H124" s="71">
        <v>1180920</v>
      </c>
    </row>
    <row r="125" spans="1:8" ht="25.5" customHeight="1" thickBot="1">
      <c r="A125" s="171" t="s">
        <v>262</v>
      </c>
      <c r="B125" s="193" t="s">
        <v>301</v>
      </c>
      <c r="C125" s="166" t="s">
        <v>16</v>
      </c>
      <c r="D125" s="166" t="s">
        <v>146</v>
      </c>
      <c r="E125" s="166" t="s">
        <v>283</v>
      </c>
      <c r="F125" s="166" t="s">
        <v>149</v>
      </c>
      <c r="G125" s="185">
        <f>G126+G132+G138</f>
        <v>550000</v>
      </c>
      <c r="H125" s="185">
        <f>H126+H132+H138</f>
        <v>50000</v>
      </c>
    </row>
    <row r="126" spans="1:8" ht="20.25" customHeight="1" thickBot="1">
      <c r="A126" s="191" t="s">
        <v>142</v>
      </c>
      <c r="B126" s="74" t="s">
        <v>301</v>
      </c>
      <c r="C126" s="44" t="s">
        <v>16</v>
      </c>
      <c r="D126" s="44" t="s">
        <v>145</v>
      </c>
      <c r="E126" s="44" t="s">
        <v>160</v>
      </c>
      <c r="F126" s="44" t="s">
        <v>149</v>
      </c>
      <c r="G126" s="123">
        <f aca="true" t="shared" si="10" ref="G126:H130">G127</f>
        <v>450000</v>
      </c>
      <c r="H126" s="123">
        <f t="shared" si="10"/>
        <v>0</v>
      </c>
    </row>
    <row r="127" spans="1:8" ht="62.25" customHeight="1" thickBot="1">
      <c r="A127" s="164" t="s">
        <v>484</v>
      </c>
      <c r="B127" s="75" t="s">
        <v>301</v>
      </c>
      <c r="C127" s="57" t="s">
        <v>16</v>
      </c>
      <c r="D127" s="57" t="s">
        <v>145</v>
      </c>
      <c r="E127" s="57" t="s">
        <v>161</v>
      </c>
      <c r="F127" s="57" t="s">
        <v>149</v>
      </c>
      <c r="G127" s="71">
        <f t="shared" si="10"/>
        <v>450000</v>
      </c>
      <c r="H127" s="71">
        <f t="shared" si="10"/>
        <v>0</v>
      </c>
    </row>
    <row r="128" spans="1:8" ht="36" customHeight="1" thickBot="1">
      <c r="A128" s="164" t="s">
        <v>163</v>
      </c>
      <c r="B128" s="75" t="s">
        <v>301</v>
      </c>
      <c r="C128" s="57" t="s">
        <v>16</v>
      </c>
      <c r="D128" s="57" t="s">
        <v>145</v>
      </c>
      <c r="E128" s="57" t="s">
        <v>162</v>
      </c>
      <c r="F128" s="57" t="s">
        <v>149</v>
      </c>
      <c r="G128" s="71">
        <f t="shared" si="10"/>
        <v>450000</v>
      </c>
      <c r="H128" s="71">
        <f t="shared" si="10"/>
        <v>0</v>
      </c>
    </row>
    <row r="129" spans="1:8" ht="33.75" customHeight="1" thickBot="1">
      <c r="A129" s="164" t="s">
        <v>143</v>
      </c>
      <c r="B129" s="75" t="s">
        <v>301</v>
      </c>
      <c r="C129" s="69" t="s">
        <v>16</v>
      </c>
      <c r="D129" s="69" t="s">
        <v>145</v>
      </c>
      <c r="E129" s="57" t="s">
        <v>284</v>
      </c>
      <c r="F129" s="57" t="s">
        <v>149</v>
      </c>
      <c r="G129" s="71">
        <f t="shared" si="10"/>
        <v>450000</v>
      </c>
      <c r="H129" s="71">
        <f t="shared" si="10"/>
        <v>0</v>
      </c>
    </row>
    <row r="130" spans="1:8" ht="48" thickBot="1">
      <c r="A130" s="164" t="s">
        <v>357</v>
      </c>
      <c r="B130" s="75" t="s">
        <v>301</v>
      </c>
      <c r="C130" s="69" t="s">
        <v>16</v>
      </c>
      <c r="D130" s="69" t="s">
        <v>145</v>
      </c>
      <c r="E130" s="57" t="s">
        <v>362</v>
      </c>
      <c r="F130" s="57" t="s">
        <v>149</v>
      </c>
      <c r="G130" s="71">
        <f t="shared" si="10"/>
        <v>450000</v>
      </c>
      <c r="H130" s="71">
        <f t="shared" si="10"/>
        <v>0</v>
      </c>
    </row>
    <row r="131" spans="1:8" ht="41.25" customHeight="1" thickBot="1">
      <c r="A131" s="164" t="s">
        <v>144</v>
      </c>
      <c r="B131" s="75" t="s">
        <v>301</v>
      </c>
      <c r="C131" s="58" t="s">
        <v>16</v>
      </c>
      <c r="D131" s="58" t="s">
        <v>145</v>
      </c>
      <c r="E131" s="57" t="s">
        <v>362</v>
      </c>
      <c r="F131" s="57" t="s">
        <v>272</v>
      </c>
      <c r="G131" s="71">
        <v>450000</v>
      </c>
      <c r="H131" s="71"/>
    </row>
    <row r="132" spans="1:8" ht="18" customHeight="1" thickBot="1">
      <c r="A132" s="164" t="s">
        <v>265</v>
      </c>
      <c r="B132" s="74" t="s">
        <v>301</v>
      </c>
      <c r="C132" s="66" t="s">
        <v>16</v>
      </c>
      <c r="D132" s="66" t="s">
        <v>148</v>
      </c>
      <c r="E132" s="63" t="s">
        <v>160</v>
      </c>
      <c r="F132" s="63" t="s">
        <v>149</v>
      </c>
      <c r="G132" s="72">
        <f aca="true" t="shared" si="11" ref="G132:H136">G133</f>
        <v>50000</v>
      </c>
      <c r="H132" s="72">
        <f t="shared" si="11"/>
        <v>0</v>
      </c>
    </row>
    <row r="133" spans="1:8" ht="54.75" customHeight="1" thickBot="1">
      <c r="A133" s="164" t="s">
        <v>484</v>
      </c>
      <c r="B133" s="75" t="s">
        <v>301</v>
      </c>
      <c r="C133" s="67" t="s">
        <v>16</v>
      </c>
      <c r="D133" s="67" t="s">
        <v>148</v>
      </c>
      <c r="E133" s="68" t="s">
        <v>161</v>
      </c>
      <c r="F133" s="57" t="s">
        <v>149</v>
      </c>
      <c r="G133" s="71">
        <f t="shared" si="11"/>
        <v>50000</v>
      </c>
      <c r="H133" s="71">
        <f t="shared" si="11"/>
        <v>0</v>
      </c>
    </row>
    <row r="134" spans="1:8" ht="39.75" customHeight="1" thickBot="1">
      <c r="A134" s="164" t="s">
        <v>163</v>
      </c>
      <c r="B134" s="75" t="s">
        <v>301</v>
      </c>
      <c r="C134" s="58" t="s">
        <v>16</v>
      </c>
      <c r="D134" s="57" t="s">
        <v>148</v>
      </c>
      <c r="E134" s="57" t="s">
        <v>162</v>
      </c>
      <c r="F134" s="57" t="s">
        <v>149</v>
      </c>
      <c r="G134" s="71">
        <f t="shared" si="11"/>
        <v>50000</v>
      </c>
      <c r="H134" s="71">
        <f t="shared" si="11"/>
        <v>0</v>
      </c>
    </row>
    <row r="135" spans="1:8" ht="33.75" customHeight="1" thickBot="1">
      <c r="A135" s="164" t="s">
        <v>143</v>
      </c>
      <c r="B135" s="75" t="s">
        <v>301</v>
      </c>
      <c r="C135" s="58" t="s">
        <v>16</v>
      </c>
      <c r="D135" s="57" t="s">
        <v>148</v>
      </c>
      <c r="E135" s="57" t="s">
        <v>263</v>
      </c>
      <c r="F135" s="57" t="s">
        <v>149</v>
      </c>
      <c r="G135" s="71">
        <f t="shared" si="11"/>
        <v>50000</v>
      </c>
      <c r="H135" s="71">
        <f t="shared" si="11"/>
        <v>0</v>
      </c>
    </row>
    <row r="136" spans="1:8" ht="36" customHeight="1" thickBot="1">
      <c r="A136" s="164" t="s">
        <v>266</v>
      </c>
      <c r="B136" s="75" t="s">
        <v>301</v>
      </c>
      <c r="C136" s="57" t="s">
        <v>16</v>
      </c>
      <c r="D136" s="57" t="s">
        <v>148</v>
      </c>
      <c r="E136" s="58" t="s">
        <v>264</v>
      </c>
      <c r="F136" s="57" t="s">
        <v>149</v>
      </c>
      <c r="G136" s="71">
        <f t="shared" si="11"/>
        <v>50000</v>
      </c>
      <c r="H136" s="71">
        <f t="shared" si="11"/>
        <v>0</v>
      </c>
    </row>
    <row r="137" spans="1:8" ht="32.25" thickBot="1">
      <c r="A137" s="164" t="s">
        <v>144</v>
      </c>
      <c r="B137" s="75" t="s">
        <v>301</v>
      </c>
      <c r="C137" s="57" t="s">
        <v>16</v>
      </c>
      <c r="D137" s="57" t="s">
        <v>148</v>
      </c>
      <c r="E137" s="58" t="s">
        <v>264</v>
      </c>
      <c r="F137" s="57" t="s">
        <v>272</v>
      </c>
      <c r="G137" s="71">
        <v>50000</v>
      </c>
      <c r="H137" s="71"/>
    </row>
    <row r="138" spans="1:8" ht="76.5" customHeight="1" thickBot="1">
      <c r="A138" s="219" t="s">
        <v>516</v>
      </c>
      <c r="B138" s="193" t="s">
        <v>301</v>
      </c>
      <c r="C138" s="173" t="s">
        <v>16</v>
      </c>
      <c r="D138" s="173" t="s">
        <v>148</v>
      </c>
      <c r="E138" s="174" t="s">
        <v>160</v>
      </c>
      <c r="F138" s="166" t="s">
        <v>149</v>
      </c>
      <c r="G138" s="185">
        <f>G139</f>
        <v>50000</v>
      </c>
      <c r="H138" s="185">
        <f>H139</f>
        <v>50000</v>
      </c>
    </row>
    <row r="139" spans="1:8" ht="76.5" customHeight="1">
      <c r="A139" s="229" t="s">
        <v>372</v>
      </c>
      <c r="B139" s="189" t="s">
        <v>301</v>
      </c>
      <c r="C139" s="67" t="s">
        <v>16</v>
      </c>
      <c r="D139" s="67" t="s">
        <v>148</v>
      </c>
      <c r="E139" s="68" t="s">
        <v>165</v>
      </c>
      <c r="F139" s="68" t="s">
        <v>371</v>
      </c>
      <c r="G139" s="190">
        <f>G140</f>
        <v>50000</v>
      </c>
      <c r="H139" s="190">
        <f>H140</f>
        <v>50000</v>
      </c>
    </row>
    <row r="140" spans="1:8" ht="29.25" customHeight="1">
      <c r="A140" s="241" t="s">
        <v>370</v>
      </c>
      <c r="B140" s="189" t="s">
        <v>301</v>
      </c>
      <c r="C140" s="67" t="s">
        <v>16</v>
      </c>
      <c r="D140" s="67" t="s">
        <v>148</v>
      </c>
      <c r="E140" s="68" t="s">
        <v>354</v>
      </c>
      <c r="F140" s="57" t="s">
        <v>369</v>
      </c>
      <c r="G140" s="190">
        <v>50000</v>
      </c>
      <c r="H140" s="190">
        <v>50000</v>
      </c>
    </row>
    <row r="141" spans="1:8" ht="18.75" customHeight="1" hidden="1">
      <c r="A141" s="267" t="s">
        <v>417</v>
      </c>
      <c r="B141" s="333" t="s">
        <v>301</v>
      </c>
      <c r="C141" s="66" t="s">
        <v>17</v>
      </c>
      <c r="D141" s="66" t="s">
        <v>146</v>
      </c>
      <c r="E141" s="63" t="s">
        <v>160</v>
      </c>
      <c r="F141" s="44"/>
      <c r="G141" s="190"/>
      <c r="H141" s="190"/>
    </row>
    <row r="142" spans="1:8" ht="55.5" customHeight="1" hidden="1">
      <c r="A142" s="267" t="s">
        <v>475</v>
      </c>
      <c r="B142" s="333" t="s">
        <v>301</v>
      </c>
      <c r="C142" s="66" t="s">
        <v>17</v>
      </c>
      <c r="D142" s="66" t="s">
        <v>146</v>
      </c>
      <c r="E142" s="63" t="s">
        <v>418</v>
      </c>
      <c r="F142" s="44" t="s">
        <v>149</v>
      </c>
      <c r="G142" s="190"/>
      <c r="H142" s="190"/>
    </row>
    <row r="143" spans="1:8" ht="29.25" customHeight="1" hidden="1">
      <c r="A143" s="229" t="s">
        <v>420</v>
      </c>
      <c r="B143" s="332" t="s">
        <v>301</v>
      </c>
      <c r="C143" s="67" t="s">
        <v>17</v>
      </c>
      <c r="D143" s="67" t="s">
        <v>146</v>
      </c>
      <c r="E143" s="68" t="s">
        <v>418</v>
      </c>
      <c r="F143" s="57" t="s">
        <v>419</v>
      </c>
      <c r="G143" s="190"/>
      <c r="H143" s="190"/>
    </row>
    <row r="144" spans="1:8" ht="15.75">
      <c r="A144" s="111" t="s">
        <v>22</v>
      </c>
      <c r="B144" s="132"/>
      <c r="C144" s="110"/>
      <c r="D144" s="110"/>
      <c r="E144" s="110"/>
      <c r="F144" s="110"/>
      <c r="G144" s="231">
        <f>G125+G107+G81+G64+G43+G7+G37</f>
        <v>15714911</v>
      </c>
      <c r="H144" s="112">
        <f>H125+H107+H81+H64+H43+H7+H37</f>
        <v>16124021</v>
      </c>
    </row>
  </sheetData>
  <sheetProtection/>
  <mergeCells count="3">
    <mergeCell ref="A1:H1"/>
    <mergeCell ref="A3:H3"/>
    <mergeCell ref="E2:H2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5.421875" style="43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4.28125" style="87" customWidth="1"/>
    <col min="8" max="8" width="7.140625" style="84" customWidth="1"/>
    <col min="10" max="11" width="9.140625" style="0" customWidth="1"/>
  </cols>
  <sheetData>
    <row r="1" spans="1:7" ht="110.25" customHeight="1">
      <c r="A1" s="398" t="s">
        <v>601</v>
      </c>
      <c r="B1" s="398"/>
      <c r="C1" s="398"/>
      <c r="D1" s="398"/>
      <c r="E1" s="398"/>
      <c r="F1" s="398"/>
      <c r="G1" s="398"/>
    </row>
    <row r="2" spans="1:8" ht="104.25" customHeight="1">
      <c r="A2" s="398" t="s">
        <v>594</v>
      </c>
      <c r="B2" s="398"/>
      <c r="C2" s="398"/>
      <c r="D2" s="398"/>
      <c r="E2" s="398"/>
      <c r="F2" s="398"/>
      <c r="G2" s="398"/>
      <c r="H2" s="389"/>
    </row>
    <row r="3" spans="1:8" ht="13.5" customHeight="1" hidden="1">
      <c r="A3" s="143"/>
      <c r="B3" s="144"/>
      <c r="C3" s="455"/>
      <c r="D3" s="455"/>
      <c r="E3" s="455"/>
      <c r="F3" s="455"/>
      <c r="G3" s="455"/>
      <c r="H3" s="455"/>
    </row>
    <row r="4" spans="1:8" ht="44.25" customHeight="1">
      <c r="A4" s="447" t="s">
        <v>563</v>
      </c>
      <c r="B4" s="448"/>
      <c r="C4" s="448"/>
      <c r="D4" s="448"/>
      <c r="E4" s="448"/>
      <c r="F4" s="448"/>
      <c r="G4" s="448"/>
      <c r="H4" s="448"/>
    </row>
    <row r="5" spans="7:8" ht="15.75" thickBot="1">
      <c r="G5" s="87" t="s">
        <v>178</v>
      </c>
      <c r="H5" s="88"/>
    </row>
    <row r="6" spans="1:7" ht="15.75">
      <c r="A6" s="449" t="s">
        <v>8</v>
      </c>
      <c r="B6" s="451" t="s">
        <v>159</v>
      </c>
      <c r="C6" s="453" t="s">
        <v>9</v>
      </c>
      <c r="D6" s="453" t="s">
        <v>158</v>
      </c>
      <c r="E6" s="453" t="s">
        <v>126</v>
      </c>
      <c r="F6" s="453" t="s">
        <v>10</v>
      </c>
      <c r="G6" s="96" t="s">
        <v>128</v>
      </c>
    </row>
    <row r="7" spans="1:7" ht="49.5" customHeight="1" thickBot="1">
      <c r="A7" s="450"/>
      <c r="B7" s="452"/>
      <c r="C7" s="454"/>
      <c r="D7" s="454"/>
      <c r="E7" s="454"/>
      <c r="F7" s="454"/>
      <c r="G7" s="95" t="s">
        <v>461</v>
      </c>
    </row>
    <row r="8" spans="1:7" ht="21.75" customHeight="1" thickBot="1">
      <c r="A8" s="171" t="s">
        <v>134</v>
      </c>
      <c r="B8" s="282" t="s">
        <v>160</v>
      </c>
      <c r="C8" s="283" t="s">
        <v>150</v>
      </c>
      <c r="D8" s="283"/>
      <c r="E8" s="283"/>
      <c r="F8" s="283"/>
      <c r="G8" s="284">
        <f>SUM(G13)</f>
        <v>9381110.72</v>
      </c>
    </row>
    <row r="9" spans="1:7" ht="62.25" customHeight="1" hidden="1" thickBot="1">
      <c r="A9" s="278" t="s">
        <v>416</v>
      </c>
      <c r="B9" s="44" t="s">
        <v>328</v>
      </c>
      <c r="C9" s="93" t="s">
        <v>150</v>
      </c>
      <c r="D9" s="227" t="s">
        <v>145</v>
      </c>
      <c r="E9" s="285"/>
      <c r="F9" s="285"/>
      <c r="G9" s="286"/>
    </row>
    <row r="10" spans="1:7" ht="36.75" customHeight="1" hidden="1" thickBot="1">
      <c r="A10" s="275" t="s">
        <v>413</v>
      </c>
      <c r="B10" s="57" t="s">
        <v>329</v>
      </c>
      <c r="C10" s="91" t="s">
        <v>150</v>
      </c>
      <c r="D10" s="91" t="s">
        <v>145</v>
      </c>
      <c r="E10" s="91"/>
      <c r="F10" s="91"/>
      <c r="G10" s="92"/>
    </row>
    <row r="11" spans="1:7" ht="33.75" customHeight="1" hidden="1" thickBot="1">
      <c r="A11" s="275" t="s">
        <v>415</v>
      </c>
      <c r="B11" s="57" t="s">
        <v>414</v>
      </c>
      <c r="C11" s="91" t="s">
        <v>150</v>
      </c>
      <c r="D11" s="91" t="s">
        <v>145</v>
      </c>
      <c r="E11" s="91" t="s">
        <v>358</v>
      </c>
      <c r="F11" s="91"/>
      <c r="G11" s="92"/>
    </row>
    <row r="12" spans="1:7" ht="34.5" customHeight="1" hidden="1" thickBot="1">
      <c r="A12" s="164" t="s">
        <v>131</v>
      </c>
      <c r="B12" s="57" t="s">
        <v>414</v>
      </c>
      <c r="C12" s="91" t="s">
        <v>150</v>
      </c>
      <c r="D12" s="91" t="s">
        <v>145</v>
      </c>
      <c r="E12" s="91" t="s">
        <v>268</v>
      </c>
      <c r="F12" s="91" t="s">
        <v>301</v>
      </c>
      <c r="G12" s="92"/>
    </row>
    <row r="13" spans="1:7" ht="45" customHeight="1" thickBot="1">
      <c r="A13" s="163" t="s">
        <v>511</v>
      </c>
      <c r="B13" s="281" t="s">
        <v>485</v>
      </c>
      <c r="C13" s="97" t="s">
        <v>150</v>
      </c>
      <c r="D13" s="97" t="s">
        <v>153</v>
      </c>
      <c r="E13" s="251"/>
      <c r="F13" s="251"/>
      <c r="G13" s="98">
        <f>SUM(G14)</f>
        <v>9381110.72</v>
      </c>
    </row>
    <row r="14" spans="1:7" ht="37.5" customHeight="1" thickBot="1">
      <c r="A14" s="164" t="s">
        <v>487</v>
      </c>
      <c r="B14" s="57" t="s">
        <v>488</v>
      </c>
      <c r="C14" s="251" t="s">
        <v>150</v>
      </c>
      <c r="D14" s="251" t="s">
        <v>153</v>
      </c>
      <c r="E14" s="251" t="s">
        <v>358</v>
      </c>
      <c r="F14" s="251"/>
      <c r="G14" s="252">
        <f>SUM(G16+G15)</f>
        <v>9381110.72</v>
      </c>
    </row>
    <row r="15" spans="1:7" ht="35.25" customHeight="1" thickBot="1">
      <c r="A15" s="164" t="s">
        <v>131</v>
      </c>
      <c r="B15" s="57" t="s">
        <v>524</v>
      </c>
      <c r="C15" s="251" t="s">
        <v>150</v>
      </c>
      <c r="D15" s="251" t="s">
        <v>153</v>
      </c>
      <c r="E15" s="251" t="s">
        <v>268</v>
      </c>
      <c r="F15" s="251" t="s">
        <v>301</v>
      </c>
      <c r="G15" s="252">
        <v>8282829</v>
      </c>
    </row>
    <row r="16" spans="1:7" ht="35.25" customHeight="1" thickBot="1">
      <c r="A16" s="164" t="s">
        <v>131</v>
      </c>
      <c r="B16" s="57" t="s">
        <v>488</v>
      </c>
      <c r="C16" s="251" t="s">
        <v>150</v>
      </c>
      <c r="D16" s="251" t="s">
        <v>153</v>
      </c>
      <c r="E16" s="251" t="s">
        <v>268</v>
      </c>
      <c r="F16" s="251" t="s">
        <v>301</v>
      </c>
      <c r="G16" s="252">
        <v>1098281.72</v>
      </c>
    </row>
    <row r="17" spans="1:7" ht="21" customHeight="1" thickBot="1">
      <c r="A17" s="171" t="s">
        <v>140</v>
      </c>
      <c r="B17" s="93" t="s">
        <v>160</v>
      </c>
      <c r="C17" s="97" t="s">
        <v>152</v>
      </c>
      <c r="D17" s="97" t="s">
        <v>145</v>
      </c>
      <c r="E17" s="251"/>
      <c r="F17" s="251"/>
      <c r="G17" s="98">
        <f>SUM(G18)</f>
        <v>278990</v>
      </c>
    </row>
    <row r="18" spans="1:7" ht="23.25" customHeight="1" thickBot="1">
      <c r="A18" s="164" t="s">
        <v>141</v>
      </c>
      <c r="B18" s="232" t="s">
        <v>160</v>
      </c>
      <c r="C18" s="251" t="s">
        <v>152</v>
      </c>
      <c r="D18" s="251" t="s">
        <v>145</v>
      </c>
      <c r="E18" s="251"/>
      <c r="F18" s="251"/>
      <c r="G18" s="252">
        <f>SUM(G19)</f>
        <v>278990</v>
      </c>
    </row>
    <row r="19" spans="1:7" ht="47.25" customHeight="1" thickBot="1">
      <c r="A19" s="163" t="s">
        <v>551</v>
      </c>
      <c r="B19" s="93" t="s">
        <v>433</v>
      </c>
      <c r="C19" s="93" t="s">
        <v>152</v>
      </c>
      <c r="D19" s="93" t="s">
        <v>145</v>
      </c>
      <c r="E19" s="91"/>
      <c r="F19" s="91"/>
      <c r="G19" s="92">
        <f>SUM(G20)</f>
        <v>278990</v>
      </c>
    </row>
    <row r="20" spans="1:7" ht="24" customHeight="1" thickBot="1">
      <c r="A20" s="164" t="s">
        <v>443</v>
      </c>
      <c r="B20" s="232" t="s">
        <v>564</v>
      </c>
      <c r="C20" s="91" t="s">
        <v>152</v>
      </c>
      <c r="D20" s="91" t="s">
        <v>145</v>
      </c>
      <c r="E20" s="91" t="s">
        <v>358</v>
      </c>
      <c r="F20" s="91"/>
      <c r="G20" s="92">
        <f>SUM(G21)</f>
        <v>278990</v>
      </c>
    </row>
    <row r="21" spans="1:7" ht="30.75" thickBot="1">
      <c r="A21" s="8" t="s">
        <v>345</v>
      </c>
      <c r="B21" s="232" t="s">
        <v>552</v>
      </c>
      <c r="C21" s="91" t="s">
        <v>152</v>
      </c>
      <c r="D21" s="91" t="s">
        <v>145</v>
      </c>
      <c r="E21" s="91" t="s">
        <v>268</v>
      </c>
      <c r="F21" s="91" t="s">
        <v>301</v>
      </c>
      <c r="G21" s="92">
        <v>278990</v>
      </c>
    </row>
    <row r="22" spans="1:7" ht="48" hidden="1" thickBot="1">
      <c r="A22" s="164" t="s">
        <v>504</v>
      </c>
      <c r="B22" s="91" t="s">
        <v>494</v>
      </c>
      <c r="C22" s="91" t="s">
        <v>151</v>
      </c>
      <c r="D22" s="91" t="s">
        <v>151</v>
      </c>
      <c r="E22" s="91"/>
      <c r="F22" s="91"/>
      <c r="G22" s="92"/>
    </row>
    <row r="23" spans="1:7" ht="38.25" customHeight="1" hidden="1" thickBot="1">
      <c r="A23" s="164" t="s">
        <v>505</v>
      </c>
      <c r="B23" s="232" t="s">
        <v>489</v>
      </c>
      <c r="C23" s="91" t="s">
        <v>151</v>
      </c>
      <c r="D23" s="91" t="s">
        <v>151</v>
      </c>
      <c r="E23" s="91" t="s">
        <v>358</v>
      </c>
      <c r="F23" s="91"/>
      <c r="G23" s="92"/>
    </row>
    <row r="24" spans="1:7" ht="40.5" customHeight="1" hidden="1" thickBot="1">
      <c r="A24" s="164" t="s">
        <v>131</v>
      </c>
      <c r="B24" s="232" t="s">
        <v>489</v>
      </c>
      <c r="C24" s="100" t="s">
        <v>151</v>
      </c>
      <c r="D24" s="100" t="s">
        <v>151</v>
      </c>
      <c r="E24" s="100" t="s">
        <v>268</v>
      </c>
      <c r="F24" s="100" t="s">
        <v>301</v>
      </c>
      <c r="G24" s="92"/>
    </row>
    <row r="25" spans="1:7" ht="72.75" customHeight="1" hidden="1" thickBot="1">
      <c r="A25" s="163"/>
      <c r="B25" s="133"/>
      <c r="C25" s="227"/>
      <c r="D25" s="227"/>
      <c r="E25" s="227"/>
      <c r="F25" s="227"/>
      <c r="G25" s="94"/>
    </row>
    <row r="26" spans="1:7" ht="33" customHeight="1" hidden="1" thickBot="1">
      <c r="A26" s="164"/>
      <c r="B26" s="99"/>
      <c r="C26" s="91"/>
      <c r="D26" s="91"/>
      <c r="E26" s="91"/>
      <c r="F26" s="91"/>
      <c r="G26" s="92"/>
    </row>
    <row r="27" spans="1:7" ht="16.5" hidden="1" thickBot="1">
      <c r="A27" s="164"/>
      <c r="B27" s="99"/>
      <c r="C27" s="91"/>
      <c r="D27" s="91"/>
      <c r="E27" s="91"/>
      <c r="F27" s="91"/>
      <c r="G27" s="92"/>
    </row>
    <row r="28" spans="1:7" ht="16.5" hidden="1" thickBot="1">
      <c r="A28" s="247"/>
      <c r="B28" s="44"/>
      <c r="C28" s="91"/>
      <c r="D28" s="91"/>
      <c r="E28" s="91"/>
      <c r="F28" s="91"/>
      <c r="G28" s="92"/>
    </row>
    <row r="29" spans="1:7" ht="16.5" hidden="1" thickBot="1">
      <c r="A29" s="164"/>
      <c r="B29" s="57"/>
      <c r="C29" s="91"/>
      <c r="D29" s="91"/>
      <c r="E29" s="91"/>
      <c r="F29" s="91"/>
      <c r="G29" s="92"/>
    </row>
    <row r="30" spans="1:7" ht="16.5" hidden="1" thickBot="1">
      <c r="A30" s="164"/>
      <c r="B30" s="57"/>
      <c r="C30" s="91"/>
      <c r="D30" s="91"/>
      <c r="E30" s="91"/>
      <c r="F30" s="91"/>
      <c r="G30" s="160"/>
    </row>
    <row r="31" spans="1:7" ht="16.5" hidden="1" thickBot="1">
      <c r="A31" s="163"/>
      <c r="B31" s="44"/>
      <c r="C31" s="93"/>
      <c r="D31" s="93"/>
      <c r="E31" s="93"/>
      <c r="F31" s="93"/>
      <c r="G31" s="94"/>
    </row>
    <row r="32" spans="1:7" ht="18" customHeight="1" hidden="1" thickBot="1">
      <c r="A32" s="164"/>
      <c r="B32" s="57"/>
      <c r="C32" s="91"/>
      <c r="D32" s="91"/>
      <c r="E32" s="91"/>
      <c r="F32" s="91"/>
      <c r="G32" s="92"/>
    </row>
    <row r="33" spans="1:7" ht="16.5" hidden="1" thickBot="1">
      <c r="A33" s="8"/>
      <c r="B33" s="57"/>
      <c r="C33" s="91"/>
      <c r="D33" s="91"/>
      <c r="E33" s="91"/>
      <c r="F33" s="91"/>
      <c r="G33" s="160"/>
    </row>
    <row r="34" spans="1:7" ht="16.5" thickBot="1">
      <c r="A34" s="171" t="s">
        <v>262</v>
      </c>
      <c r="B34" s="228" t="s">
        <v>160</v>
      </c>
      <c r="C34" s="93" t="s">
        <v>16</v>
      </c>
      <c r="D34" s="93"/>
      <c r="E34" s="93"/>
      <c r="F34" s="93"/>
      <c r="G34" s="94">
        <f>SUM(G35+G41)</f>
        <v>530878.28</v>
      </c>
    </row>
    <row r="35" spans="1:7" ht="22.5" customHeight="1" thickBot="1">
      <c r="A35" s="170" t="s">
        <v>142</v>
      </c>
      <c r="B35" s="90" t="s">
        <v>160</v>
      </c>
      <c r="C35" s="91" t="s">
        <v>16</v>
      </c>
      <c r="D35" s="91" t="s">
        <v>145</v>
      </c>
      <c r="E35" s="91"/>
      <c r="F35" s="91"/>
      <c r="G35" s="92">
        <f>SUM(G36)</f>
        <v>435878.28</v>
      </c>
    </row>
    <row r="36" spans="1:7" ht="48.75" customHeight="1" thickBot="1">
      <c r="A36" s="164" t="s">
        <v>484</v>
      </c>
      <c r="B36" s="90" t="s">
        <v>161</v>
      </c>
      <c r="C36" s="91" t="s">
        <v>363</v>
      </c>
      <c r="D36" s="91" t="s">
        <v>364</v>
      </c>
      <c r="E36" s="91"/>
      <c r="F36" s="91"/>
      <c r="G36" s="92">
        <f>SUM(G37)</f>
        <v>435878.28</v>
      </c>
    </row>
    <row r="37" spans="1:7" ht="30" customHeight="1" thickBot="1">
      <c r="A37" s="164" t="s">
        <v>163</v>
      </c>
      <c r="B37" s="90" t="s">
        <v>162</v>
      </c>
      <c r="C37" s="91" t="s">
        <v>363</v>
      </c>
      <c r="D37" s="91" t="s">
        <v>145</v>
      </c>
      <c r="E37" s="91"/>
      <c r="F37" s="91"/>
      <c r="G37" s="92">
        <f>SUM(G38)</f>
        <v>435878.28</v>
      </c>
    </row>
    <row r="38" spans="1:7" ht="29.25" customHeight="1" thickBot="1">
      <c r="A38" s="164" t="s">
        <v>143</v>
      </c>
      <c r="B38" s="90" t="s">
        <v>263</v>
      </c>
      <c r="C38" s="91" t="s">
        <v>16</v>
      </c>
      <c r="D38" s="91" t="s">
        <v>145</v>
      </c>
      <c r="E38" s="91"/>
      <c r="F38" s="91"/>
      <c r="G38" s="92">
        <f>SUM(G39)</f>
        <v>435878.28</v>
      </c>
    </row>
    <row r="39" spans="1:7" ht="30.75" customHeight="1" thickBot="1">
      <c r="A39" s="164" t="s">
        <v>353</v>
      </c>
      <c r="B39" s="90" t="s">
        <v>352</v>
      </c>
      <c r="C39" s="91" t="s">
        <v>363</v>
      </c>
      <c r="D39" s="91" t="s">
        <v>145</v>
      </c>
      <c r="E39" s="91" t="s">
        <v>365</v>
      </c>
      <c r="F39" s="91"/>
      <c r="G39" s="92">
        <f>SUM(G40)</f>
        <v>435878.28</v>
      </c>
    </row>
    <row r="40" spans="1:7" ht="36.75" customHeight="1" thickBot="1">
      <c r="A40" s="164" t="s">
        <v>144</v>
      </c>
      <c r="B40" s="99" t="s">
        <v>352</v>
      </c>
      <c r="C40" s="91" t="s">
        <v>363</v>
      </c>
      <c r="D40" s="91" t="s">
        <v>145</v>
      </c>
      <c r="E40" s="91" t="s">
        <v>272</v>
      </c>
      <c r="F40" s="91" t="s">
        <v>301</v>
      </c>
      <c r="G40" s="92">
        <v>435878.28</v>
      </c>
    </row>
    <row r="41" spans="1:7" ht="21.75" customHeight="1" thickBot="1">
      <c r="A41" s="163" t="s">
        <v>265</v>
      </c>
      <c r="B41" s="133" t="s">
        <v>160</v>
      </c>
      <c r="C41" s="390" t="s">
        <v>16</v>
      </c>
      <c r="D41" s="390" t="s">
        <v>148</v>
      </c>
      <c r="E41" s="390"/>
      <c r="F41" s="390"/>
      <c r="G41" s="94">
        <v>95000</v>
      </c>
    </row>
    <row r="42" spans="1:7" ht="46.5" customHeight="1" thickBot="1">
      <c r="A42" s="164" t="s">
        <v>484</v>
      </c>
      <c r="B42" s="99" t="s">
        <v>161</v>
      </c>
      <c r="C42" s="89" t="s">
        <v>16</v>
      </c>
      <c r="D42" s="89" t="s">
        <v>148</v>
      </c>
      <c r="E42" s="89"/>
      <c r="F42" s="89"/>
      <c r="G42" s="92">
        <f>SUM(G43)</f>
        <v>50000</v>
      </c>
    </row>
    <row r="43" spans="1:7" ht="32.25" customHeight="1" thickBot="1">
      <c r="A43" s="164" t="s">
        <v>163</v>
      </c>
      <c r="B43" s="99" t="s">
        <v>162</v>
      </c>
      <c r="C43" s="91" t="s">
        <v>16</v>
      </c>
      <c r="D43" s="91" t="s">
        <v>148</v>
      </c>
      <c r="E43" s="91"/>
      <c r="F43" s="91"/>
      <c r="G43" s="92">
        <f>SUM(G44)</f>
        <v>50000</v>
      </c>
    </row>
    <row r="44" spans="1:7" ht="32.25" thickBot="1">
      <c r="A44" s="164" t="s">
        <v>143</v>
      </c>
      <c r="B44" s="99" t="s">
        <v>263</v>
      </c>
      <c r="C44" s="91" t="s">
        <v>16</v>
      </c>
      <c r="D44" s="91" t="s">
        <v>148</v>
      </c>
      <c r="E44" s="91"/>
      <c r="F44" s="91"/>
      <c r="G44" s="92">
        <f>SUM(G45)</f>
        <v>50000</v>
      </c>
    </row>
    <row r="45" spans="1:7" ht="31.5">
      <c r="A45" s="344" t="s">
        <v>266</v>
      </c>
      <c r="B45" s="99" t="s">
        <v>264</v>
      </c>
      <c r="C45" s="93" t="s">
        <v>16</v>
      </c>
      <c r="D45" s="91" t="s">
        <v>148</v>
      </c>
      <c r="E45" s="91" t="s">
        <v>365</v>
      </c>
      <c r="F45" s="91"/>
      <c r="G45" s="92">
        <f>SUM(G46)</f>
        <v>50000</v>
      </c>
    </row>
    <row r="46" spans="1:7" ht="15.75">
      <c r="A46" s="388" t="s">
        <v>144</v>
      </c>
      <c r="B46" s="391" t="s">
        <v>264</v>
      </c>
      <c r="C46" s="91" t="s">
        <v>16</v>
      </c>
      <c r="D46" s="91" t="s">
        <v>148</v>
      </c>
      <c r="E46" s="91" t="s">
        <v>272</v>
      </c>
      <c r="F46" s="91" t="s">
        <v>301</v>
      </c>
      <c r="G46" s="92">
        <v>50000</v>
      </c>
    </row>
    <row r="47" spans="1:7" ht="48" thickBot="1">
      <c r="A47" s="253" t="s">
        <v>589</v>
      </c>
      <c r="B47" s="251" t="s">
        <v>494</v>
      </c>
      <c r="C47" s="251" t="s">
        <v>16</v>
      </c>
      <c r="D47" s="251" t="s">
        <v>148</v>
      </c>
      <c r="E47" s="91"/>
      <c r="F47" s="91"/>
      <c r="G47" s="92">
        <v>45000</v>
      </c>
    </row>
    <row r="48" spans="1:7" ht="32.25" thickBot="1">
      <c r="A48" s="164" t="s">
        <v>163</v>
      </c>
      <c r="B48" s="251" t="s">
        <v>497</v>
      </c>
      <c r="C48" s="251" t="s">
        <v>16</v>
      </c>
      <c r="D48" s="251" t="s">
        <v>148</v>
      </c>
      <c r="E48" s="91"/>
      <c r="F48" s="91"/>
      <c r="G48" s="92">
        <v>45000</v>
      </c>
    </row>
    <row r="49" spans="1:7" ht="32.25" thickBot="1">
      <c r="A49" s="164" t="s">
        <v>143</v>
      </c>
      <c r="B49" s="251" t="s">
        <v>590</v>
      </c>
      <c r="C49" s="251" t="s">
        <v>16</v>
      </c>
      <c r="D49" s="251" t="s">
        <v>148</v>
      </c>
      <c r="E49" s="91" t="s">
        <v>365</v>
      </c>
      <c r="F49" s="91"/>
      <c r="G49" s="92">
        <v>45000</v>
      </c>
    </row>
    <row r="50" spans="1:7" ht="32.25" thickBot="1">
      <c r="A50" s="253" t="s">
        <v>591</v>
      </c>
      <c r="B50" s="251" t="s">
        <v>590</v>
      </c>
      <c r="C50" s="251" t="s">
        <v>16</v>
      </c>
      <c r="D50" s="251" t="s">
        <v>148</v>
      </c>
      <c r="E50" s="91" t="s">
        <v>272</v>
      </c>
      <c r="F50" s="91" t="s">
        <v>301</v>
      </c>
      <c r="G50" s="92">
        <v>45000</v>
      </c>
    </row>
    <row r="51" spans="1:7" ht="16.5" customHeight="1">
      <c r="A51" s="335" t="s">
        <v>417</v>
      </c>
      <c r="B51" s="63" t="s">
        <v>160</v>
      </c>
      <c r="C51" s="97" t="s">
        <v>17</v>
      </c>
      <c r="D51" s="97" t="s">
        <v>146</v>
      </c>
      <c r="E51" s="91"/>
      <c r="F51" s="91"/>
      <c r="G51" s="94">
        <v>30000</v>
      </c>
    </row>
    <row r="52" spans="1:7" ht="31.5">
      <c r="A52" s="267" t="s">
        <v>475</v>
      </c>
      <c r="B52" s="63" t="s">
        <v>418</v>
      </c>
      <c r="C52" s="97" t="s">
        <v>17</v>
      </c>
      <c r="D52" s="97" t="s">
        <v>146</v>
      </c>
      <c r="E52" s="91"/>
      <c r="F52" s="91"/>
      <c r="G52" s="92">
        <v>30000</v>
      </c>
    </row>
    <row r="53" spans="1:7" ht="31.5">
      <c r="A53" s="229" t="s">
        <v>243</v>
      </c>
      <c r="B53" s="68" t="s">
        <v>418</v>
      </c>
      <c r="C53" s="251" t="s">
        <v>17</v>
      </c>
      <c r="D53" s="251" t="s">
        <v>146</v>
      </c>
      <c r="E53" s="91" t="s">
        <v>267</v>
      </c>
      <c r="F53" s="91"/>
      <c r="G53" s="92">
        <v>30000</v>
      </c>
    </row>
    <row r="54" spans="1:7" ht="15.75">
      <c r="A54" s="229" t="s">
        <v>595</v>
      </c>
      <c r="B54" s="68" t="s">
        <v>418</v>
      </c>
      <c r="C54" s="251" t="s">
        <v>17</v>
      </c>
      <c r="D54" s="251" t="s">
        <v>146</v>
      </c>
      <c r="E54" s="91" t="s">
        <v>593</v>
      </c>
      <c r="F54" s="91" t="s">
        <v>301</v>
      </c>
      <c r="G54" s="92">
        <v>30000</v>
      </c>
    </row>
    <row r="55" spans="1:8" ht="23.25" customHeight="1" thickBot="1">
      <c r="A55" s="336" t="s">
        <v>22</v>
      </c>
      <c r="B55" s="337"/>
      <c r="C55" s="338"/>
      <c r="D55" s="338"/>
      <c r="E55" s="338"/>
      <c r="F55" s="338"/>
      <c r="G55" s="339">
        <f>SUM(G51+G34+G20+G8)</f>
        <v>10220979</v>
      </c>
      <c r="H55" s="84" t="s">
        <v>587</v>
      </c>
    </row>
  </sheetData>
  <sheetProtection/>
  <mergeCells count="10">
    <mergeCell ref="A1:G1"/>
    <mergeCell ref="A4:H4"/>
    <mergeCell ref="A6:A7"/>
    <mergeCell ref="B6:B7"/>
    <mergeCell ref="C6:C7"/>
    <mergeCell ref="D6:D7"/>
    <mergeCell ref="E6:E7"/>
    <mergeCell ref="F6:F7"/>
    <mergeCell ref="C3:H3"/>
    <mergeCell ref="A2:G2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zoomScalePageLayoutView="0" workbookViewId="0" topLeftCell="A1">
      <selection activeCell="D2" sqref="D2:H2"/>
    </sheetView>
  </sheetViews>
  <sheetFormatPr defaultColWidth="9.140625" defaultRowHeight="15"/>
  <cols>
    <col min="1" max="1" width="65.421875" style="43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16.00390625" style="0" customWidth="1"/>
  </cols>
  <sheetData>
    <row r="1" spans="1:8" ht="91.5" customHeight="1">
      <c r="A1" s="398" t="s">
        <v>573</v>
      </c>
      <c r="B1" s="398"/>
      <c r="C1" s="398"/>
      <c r="D1" s="398"/>
      <c r="E1" s="398"/>
      <c r="F1" s="398"/>
      <c r="G1" s="398"/>
      <c r="H1" s="398"/>
    </row>
    <row r="2" spans="1:8" ht="18" customHeight="1">
      <c r="A2" s="143"/>
      <c r="B2" s="143"/>
      <c r="C2" s="143"/>
      <c r="D2" s="398" t="s">
        <v>580</v>
      </c>
      <c r="E2" s="398"/>
      <c r="F2" s="398"/>
      <c r="G2" s="398"/>
      <c r="H2" s="398"/>
    </row>
    <row r="3" spans="1:8" ht="63" customHeight="1">
      <c r="A3" s="447" t="s">
        <v>565</v>
      </c>
      <c r="B3" s="447"/>
      <c r="C3" s="447"/>
      <c r="D3" s="447"/>
      <c r="E3" s="447"/>
      <c r="F3" s="447"/>
      <c r="G3" s="447"/>
      <c r="H3" s="447"/>
    </row>
    <row r="4" spans="7:8" ht="15.75" thickBot="1">
      <c r="G4" s="456" t="s">
        <v>179</v>
      </c>
      <c r="H4" s="456"/>
    </row>
    <row r="5" spans="1:8" ht="15.75">
      <c r="A5" s="449" t="s">
        <v>8</v>
      </c>
      <c r="B5" s="451" t="s">
        <v>159</v>
      </c>
      <c r="C5" s="453" t="s">
        <v>9</v>
      </c>
      <c r="D5" s="453" t="s">
        <v>158</v>
      </c>
      <c r="E5" s="453" t="s">
        <v>126</v>
      </c>
      <c r="F5" s="453" t="s">
        <v>10</v>
      </c>
      <c r="G5" s="96" t="s">
        <v>128</v>
      </c>
      <c r="H5" s="96" t="s">
        <v>128</v>
      </c>
    </row>
    <row r="6" spans="1:8" ht="49.5" customHeight="1" thickBot="1">
      <c r="A6" s="450"/>
      <c r="B6" s="452"/>
      <c r="C6" s="454"/>
      <c r="D6" s="454"/>
      <c r="E6" s="454"/>
      <c r="F6" s="454"/>
      <c r="G6" s="95" t="s">
        <v>512</v>
      </c>
      <c r="H6" s="95" t="s">
        <v>566</v>
      </c>
    </row>
    <row r="7" spans="1:8" ht="18.75" customHeight="1" thickBot="1">
      <c r="A7" s="213" t="s">
        <v>285</v>
      </c>
      <c r="B7" s="287" t="s">
        <v>160</v>
      </c>
      <c r="C7" s="97"/>
      <c r="D7" s="97"/>
      <c r="E7" s="97"/>
      <c r="F7" s="97"/>
      <c r="G7" s="98">
        <v>500000</v>
      </c>
      <c r="H7" s="98">
        <v>0</v>
      </c>
    </row>
    <row r="8" spans="1:8" ht="45.75" customHeight="1" hidden="1" thickBot="1">
      <c r="A8" s="163" t="s">
        <v>511</v>
      </c>
      <c r="B8" s="281" t="s">
        <v>485</v>
      </c>
      <c r="C8" s="97" t="s">
        <v>150</v>
      </c>
      <c r="D8" s="97" t="s">
        <v>153</v>
      </c>
      <c r="E8" s="251"/>
      <c r="F8" s="251"/>
      <c r="G8" s="92">
        <f aca="true" t="shared" si="0" ref="G8:H12">G9</f>
        <v>0</v>
      </c>
      <c r="H8" s="92">
        <f t="shared" si="0"/>
        <v>0</v>
      </c>
    </row>
    <row r="9" spans="1:8" ht="36.75" customHeight="1" hidden="1" thickBot="1">
      <c r="A9" s="164" t="s">
        <v>487</v>
      </c>
      <c r="B9" s="57" t="s">
        <v>488</v>
      </c>
      <c r="C9" s="251" t="s">
        <v>150</v>
      </c>
      <c r="D9" s="251" t="s">
        <v>153</v>
      </c>
      <c r="E9" s="251" t="s">
        <v>358</v>
      </c>
      <c r="F9" s="251"/>
      <c r="G9" s="92">
        <f t="shared" si="0"/>
        <v>0</v>
      </c>
      <c r="H9" s="92">
        <f t="shared" si="0"/>
        <v>0</v>
      </c>
    </row>
    <row r="10" spans="1:8" ht="32.25" customHeight="1" hidden="1" thickBot="1">
      <c r="A10" s="164" t="s">
        <v>131</v>
      </c>
      <c r="B10" s="57" t="s">
        <v>488</v>
      </c>
      <c r="C10" s="251" t="s">
        <v>150</v>
      </c>
      <c r="D10" s="251" t="s">
        <v>153</v>
      </c>
      <c r="E10" s="251" t="s">
        <v>268</v>
      </c>
      <c r="F10" s="251" t="s">
        <v>301</v>
      </c>
      <c r="G10" s="92">
        <v>0</v>
      </c>
      <c r="H10" s="92"/>
    </row>
    <row r="11" spans="1:8" ht="36" customHeight="1" hidden="1" thickBot="1">
      <c r="A11" s="324" t="s">
        <v>491</v>
      </c>
      <c r="B11" s="44" t="s">
        <v>494</v>
      </c>
      <c r="C11" s="97" t="s">
        <v>396</v>
      </c>
      <c r="D11" s="97" t="s">
        <v>324</v>
      </c>
      <c r="E11" s="251"/>
      <c r="F11" s="251"/>
      <c r="G11" s="92">
        <f t="shared" si="0"/>
        <v>0</v>
      </c>
      <c r="H11" s="92">
        <f t="shared" si="0"/>
        <v>0</v>
      </c>
    </row>
    <row r="12" spans="1:8" ht="34.5" customHeight="1" hidden="1" thickBot="1">
      <c r="A12" s="164" t="s">
        <v>490</v>
      </c>
      <c r="B12" s="232" t="s">
        <v>489</v>
      </c>
      <c r="C12" s="251" t="s">
        <v>396</v>
      </c>
      <c r="D12" s="251" t="s">
        <v>324</v>
      </c>
      <c r="E12" s="251" t="s">
        <v>358</v>
      </c>
      <c r="F12" s="251"/>
      <c r="G12" s="92">
        <f t="shared" si="0"/>
        <v>0</v>
      </c>
      <c r="H12" s="92">
        <f t="shared" si="0"/>
        <v>0</v>
      </c>
    </row>
    <row r="13" spans="1:8" ht="34.5" customHeight="1" hidden="1" thickBot="1">
      <c r="A13" s="164" t="s">
        <v>131</v>
      </c>
      <c r="B13" s="232" t="s">
        <v>489</v>
      </c>
      <c r="C13" s="91" t="s">
        <v>150</v>
      </c>
      <c r="D13" s="91" t="s">
        <v>326</v>
      </c>
      <c r="E13" s="91" t="s">
        <v>268</v>
      </c>
      <c r="F13" s="91" t="s">
        <v>301</v>
      </c>
      <c r="G13" s="252"/>
      <c r="H13" s="252"/>
    </row>
    <row r="14" spans="1:8" ht="48" hidden="1" thickBot="1">
      <c r="A14" s="163" t="s">
        <v>382</v>
      </c>
      <c r="B14" s="133" t="s">
        <v>161</v>
      </c>
      <c r="C14" s="93"/>
      <c r="D14" s="93"/>
      <c r="E14" s="93"/>
      <c r="F14" s="93"/>
      <c r="G14" s="94">
        <f aca="true" t="shared" si="1" ref="G14:H17">G15</f>
        <v>0</v>
      </c>
      <c r="H14" s="94">
        <f t="shared" si="1"/>
        <v>0</v>
      </c>
    </row>
    <row r="15" spans="1:8" ht="32.25" hidden="1" thickBot="1">
      <c r="A15" s="164" t="s">
        <v>163</v>
      </c>
      <c r="B15" s="90" t="s">
        <v>162</v>
      </c>
      <c r="C15" s="91"/>
      <c r="D15" s="91"/>
      <c r="E15" s="91"/>
      <c r="F15" s="91"/>
      <c r="G15" s="92">
        <f t="shared" si="1"/>
        <v>0</v>
      </c>
      <c r="H15" s="92">
        <f t="shared" si="1"/>
        <v>0</v>
      </c>
    </row>
    <row r="16" spans="1:8" ht="30.75" customHeight="1" hidden="1" thickBot="1">
      <c r="A16" s="164" t="s">
        <v>143</v>
      </c>
      <c r="B16" s="90" t="s">
        <v>263</v>
      </c>
      <c r="C16" s="91"/>
      <c r="D16" s="91"/>
      <c r="E16" s="91"/>
      <c r="F16" s="91"/>
      <c r="G16" s="92">
        <f t="shared" si="1"/>
        <v>0</v>
      </c>
      <c r="H16" s="92">
        <f t="shared" si="1"/>
        <v>0</v>
      </c>
    </row>
    <row r="17" spans="1:8" ht="30.75" customHeight="1" hidden="1" thickBot="1">
      <c r="A17" s="164" t="s">
        <v>353</v>
      </c>
      <c r="B17" s="90" t="s">
        <v>352</v>
      </c>
      <c r="C17" s="91"/>
      <c r="D17" s="91"/>
      <c r="E17" s="91"/>
      <c r="F17" s="91"/>
      <c r="G17" s="92">
        <f t="shared" si="1"/>
        <v>0</v>
      </c>
      <c r="H17" s="92">
        <f t="shared" si="1"/>
        <v>0</v>
      </c>
    </row>
    <row r="18" spans="1:8" ht="17.25" customHeight="1" hidden="1" thickBot="1">
      <c r="A18" s="288" t="s">
        <v>262</v>
      </c>
      <c r="B18" s="90" t="s">
        <v>352</v>
      </c>
      <c r="C18" s="91" t="s">
        <v>16</v>
      </c>
      <c r="D18" s="91"/>
      <c r="E18" s="91"/>
      <c r="F18" s="91"/>
      <c r="G18" s="92">
        <f>G19+G22</f>
        <v>0</v>
      </c>
      <c r="H18" s="92">
        <f>H19+H22</f>
        <v>0</v>
      </c>
    </row>
    <row r="19" spans="1:8" ht="35.25" customHeight="1" hidden="1" thickBot="1">
      <c r="A19" s="164" t="s">
        <v>142</v>
      </c>
      <c r="B19" s="90" t="s">
        <v>352</v>
      </c>
      <c r="C19" s="91" t="s">
        <v>16</v>
      </c>
      <c r="D19" s="91" t="s">
        <v>145</v>
      </c>
      <c r="E19" s="91"/>
      <c r="F19" s="91"/>
      <c r="G19" s="92">
        <f>G20</f>
        <v>0</v>
      </c>
      <c r="H19" s="92">
        <f>H20</f>
        <v>0</v>
      </c>
    </row>
    <row r="20" spans="1:8" ht="16.5" customHeight="1" hidden="1" thickBot="1">
      <c r="A20" s="164" t="s">
        <v>144</v>
      </c>
      <c r="B20" s="90" t="s">
        <v>352</v>
      </c>
      <c r="C20" s="91">
        <v>10</v>
      </c>
      <c r="D20" s="91" t="s">
        <v>145</v>
      </c>
      <c r="E20" s="91" t="s">
        <v>272</v>
      </c>
      <c r="F20" s="91"/>
      <c r="G20" s="92">
        <f>G21</f>
        <v>0</v>
      </c>
      <c r="H20" s="92">
        <f>H21</f>
        <v>0</v>
      </c>
    </row>
    <row r="21" spans="1:8" ht="40.5" customHeight="1" hidden="1" thickBot="1">
      <c r="A21" s="164" t="s">
        <v>366</v>
      </c>
      <c r="B21" s="99" t="s">
        <v>352</v>
      </c>
      <c r="C21" s="91">
        <v>10</v>
      </c>
      <c r="D21" s="91" t="s">
        <v>145</v>
      </c>
      <c r="E21" s="91" t="s">
        <v>272</v>
      </c>
      <c r="F21" s="91" t="s">
        <v>301</v>
      </c>
      <c r="G21" s="92"/>
      <c r="H21" s="92"/>
    </row>
    <row r="22" spans="1:8" ht="20.25" customHeight="1" hidden="1" thickBot="1">
      <c r="A22" s="288" t="s">
        <v>265</v>
      </c>
      <c r="B22" s="99" t="s">
        <v>264</v>
      </c>
      <c r="C22" s="100">
        <v>10</v>
      </c>
      <c r="D22" s="100" t="s">
        <v>148</v>
      </c>
      <c r="E22" s="100"/>
      <c r="F22" s="100"/>
      <c r="G22" s="101">
        <f>G23</f>
        <v>0</v>
      </c>
      <c r="H22" s="101">
        <f>H23</f>
        <v>0</v>
      </c>
    </row>
    <row r="23" spans="1:8" ht="27" customHeight="1" hidden="1" thickBot="1">
      <c r="A23" s="164" t="s">
        <v>144</v>
      </c>
      <c r="B23" s="99" t="s">
        <v>264</v>
      </c>
      <c r="C23" s="89" t="s">
        <v>16</v>
      </c>
      <c r="D23" s="89" t="s">
        <v>148</v>
      </c>
      <c r="E23" s="89" t="s">
        <v>272</v>
      </c>
      <c r="F23" s="89"/>
      <c r="G23" s="96">
        <f>G24</f>
        <v>0</v>
      </c>
      <c r="H23" s="96"/>
    </row>
    <row r="24" spans="1:8" ht="36" customHeight="1" hidden="1" thickBot="1">
      <c r="A24" s="164" t="s">
        <v>366</v>
      </c>
      <c r="B24" s="232" t="s">
        <v>264</v>
      </c>
      <c r="C24" s="91" t="s">
        <v>16</v>
      </c>
      <c r="D24" s="91" t="s">
        <v>148</v>
      </c>
      <c r="E24" s="91" t="s">
        <v>272</v>
      </c>
      <c r="F24" s="91" t="s">
        <v>301</v>
      </c>
      <c r="G24" s="92"/>
      <c r="H24" s="92">
        <v>0</v>
      </c>
    </row>
    <row r="25" spans="1:8" ht="26.25" customHeight="1" hidden="1" thickBot="1">
      <c r="A25" s="171" t="s">
        <v>135</v>
      </c>
      <c r="B25" s="334" t="s">
        <v>160</v>
      </c>
      <c r="C25" s="340" t="s">
        <v>151</v>
      </c>
      <c r="D25" s="93"/>
      <c r="E25" s="91"/>
      <c r="F25" s="91"/>
      <c r="G25" s="92">
        <f aca="true" t="shared" si="2" ref="G25:H28">G26</f>
        <v>0</v>
      </c>
      <c r="H25" s="92">
        <f t="shared" si="2"/>
        <v>0</v>
      </c>
    </row>
    <row r="26" spans="1:8" ht="36" customHeight="1" hidden="1" thickBot="1">
      <c r="A26" s="163" t="s">
        <v>503</v>
      </c>
      <c r="B26" s="282" t="s">
        <v>160</v>
      </c>
      <c r="C26" s="340" t="s">
        <v>151</v>
      </c>
      <c r="D26" s="340" t="s">
        <v>151</v>
      </c>
      <c r="E26" s="91"/>
      <c r="F26" s="91"/>
      <c r="G26" s="92">
        <f t="shared" si="2"/>
        <v>0</v>
      </c>
      <c r="H26" s="92">
        <f t="shared" si="2"/>
        <v>0</v>
      </c>
    </row>
    <row r="27" spans="1:8" ht="44.25" customHeight="1" hidden="1" thickBot="1">
      <c r="A27" s="164" t="s">
        <v>504</v>
      </c>
      <c r="B27" s="91" t="s">
        <v>494</v>
      </c>
      <c r="C27" s="91" t="s">
        <v>151</v>
      </c>
      <c r="D27" s="91" t="s">
        <v>151</v>
      </c>
      <c r="E27" s="91"/>
      <c r="F27" s="91"/>
      <c r="G27" s="92">
        <f t="shared" si="2"/>
        <v>0</v>
      </c>
      <c r="H27" s="92">
        <f t="shared" si="2"/>
        <v>0</v>
      </c>
    </row>
    <row r="28" spans="1:8" ht="36" customHeight="1" hidden="1" thickBot="1">
      <c r="A28" s="164" t="s">
        <v>505</v>
      </c>
      <c r="B28" s="232" t="s">
        <v>489</v>
      </c>
      <c r="C28" s="91" t="s">
        <v>151</v>
      </c>
      <c r="D28" s="91" t="s">
        <v>151</v>
      </c>
      <c r="E28" s="91" t="s">
        <v>358</v>
      </c>
      <c r="F28" s="91"/>
      <c r="G28" s="92">
        <f t="shared" si="2"/>
        <v>0</v>
      </c>
      <c r="H28" s="92">
        <f t="shared" si="2"/>
        <v>0</v>
      </c>
    </row>
    <row r="29" spans="1:8" ht="36" customHeight="1" hidden="1" thickBot="1">
      <c r="A29" s="164" t="s">
        <v>131</v>
      </c>
      <c r="B29" s="232" t="s">
        <v>489</v>
      </c>
      <c r="C29" s="100" t="s">
        <v>151</v>
      </c>
      <c r="D29" s="100" t="s">
        <v>151</v>
      </c>
      <c r="E29" s="100" t="s">
        <v>268</v>
      </c>
      <c r="F29" s="100" t="s">
        <v>301</v>
      </c>
      <c r="G29" s="92"/>
      <c r="H29" s="92"/>
    </row>
    <row r="30" spans="1:8" ht="21" customHeight="1" thickBot="1">
      <c r="A30" s="171" t="s">
        <v>262</v>
      </c>
      <c r="B30" s="228" t="s">
        <v>160</v>
      </c>
      <c r="C30" s="93" t="s">
        <v>16</v>
      </c>
      <c r="D30" s="93"/>
      <c r="E30" s="93"/>
      <c r="F30" s="93"/>
      <c r="G30" s="92">
        <f>SUM(G31+G38)</f>
        <v>500000</v>
      </c>
      <c r="H30" s="92">
        <f>SUM(H31+H38)</f>
        <v>0</v>
      </c>
    </row>
    <row r="31" spans="1:8" ht="19.5" customHeight="1" thickBot="1">
      <c r="A31" s="170" t="s">
        <v>142</v>
      </c>
      <c r="B31" s="90" t="s">
        <v>160</v>
      </c>
      <c r="C31" s="91" t="s">
        <v>16</v>
      </c>
      <c r="D31" s="91" t="s">
        <v>145</v>
      </c>
      <c r="E31" s="91"/>
      <c r="F31" s="91"/>
      <c r="G31" s="92">
        <f aca="true" t="shared" si="3" ref="G31:H35">G32</f>
        <v>450000</v>
      </c>
      <c r="H31" s="92">
        <f t="shared" si="3"/>
        <v>0</v>
      </c>
    </row>
    <row r="32" spans="1:8" ht="46.5" customHeight="1" thickBot="1">
      <c r="A32" s="164" t="s">
        <v>484</v>
      </c>
      <c r="B32" s="90" t="s">
        <v>161</v>
      </c>
      <c r="C32" s="91" t="s">
        <v>363</v>
      </c>
      <c r="D32" s="91" t="s">
        <v>364</v>
      </c>
      <c r="E32" s="91"/>
      <c r="F32" s="91"/>
      <c r="G32" s="92">
        <f t="shared" si="3"/>
        <v>450000</v>
      </c>
      <c r="H32" s="92">
        <f t="shared" si="3"/>
        <v>0</v>
      </c>
    </row>
    <row r="33" spans="1:8" ht="36" customHeight="1" thickBot="1">
      <c r="A33" s="164" t="s">
        <v>163</v>
      </c>
      <c r="B33" s="90" t="s">
        <v>162</v>
      </c>
      <c r="C33" s="91" t="s">
        <v>363</v>
      </c>
      <c r="D33" s="91" t="s">
        <v>145</v>
      </c>
      <c r="E33" s="91"/>
      <c r="F33" s="91"/>
      <c r="G33" s="92">
        <f t="shared" si="3"/>
        <v>450000</v>
      </c>
      <c r="H33" s="92">
        <f t="shared" si="3"/>
        <v>0</v>
      </c>
    </row>
    <row r="34" spans="1:8" ht="36" customHeight="1" thickBot="1">
      <c r="A34" s="164" t="s">
        <v>143</v>
      </c>
      <c r="B34" s="90" t="s">
        <v>263</v>
      </c>
      <c r="C34" s="91" t="s">
        <v>16</v>
      </c>
      <c r="D34" s="91" t="s">
        <v>145</v>
      </c>
      <c r="E34" s="91"/>
      <c r="F34" s="91"/>
      <c r="G34" s="92">
        <f t="shared" si="3"/>
        <v>450000</v>
      </c>
      <c r="H34" s="92">
        <f t="shared" si="3"/>
        <v>0</v>
      </c>
    </row>
    <row r="35" spans="1:8" ht="36" customHeight="1" thickBot="1">
      <c r="A35" s="164" t="s">
        <v>353</v>
      </c>
      <c r="B35" s="90" t="s">
        <v>352</v>
      </c>
      <c r="C35" s="91" t="s">
        <v>363</v>
      </c>
      <c r="D35" s="91" t="s">
        <v>145</v>
      </c>
      <c r="E35" s="91" t="s">
        <v>365</v>
      </c>
      <c r="F35" s="91"/>
      <c r="G35" s="92">
        <f t="shared" si="3"/>
        <v>450000</v>
      </c>
      <c r="H35" s="92">
        <f t="shared" si="3"/>
        <v>0</v>
      </c>
    </row>
    <row r="36" spans="1:8" ht="27" customHeight="1" thickBot="1">
      <c r="A36" s="164" t="s">
        <v>144</v>
      </c>
      <c r="B36" s="99" t="s">
        <v>352</v>
      </c>
      <c r="C36" s="91" t="s">
        <v>363</v>
      </c>
      <c r="D36" s="91" t="s">
        <v>145</v>
      </c>
      <c r="E36" s="91" t="s">
        <v>272</v>
      </c>
      <c r="F36" s="91" t="s">
        <v>301</v>
      </c>
      <c r="G36" s="92">
        <v>450000</v>
      </c>
      <c r="H36" s="92"/>
    </row>
    <row r="37" spans="1:8" ht="21.75" customHeight="1" thickBot="1">
      <c r="A37" s="164" t="s">
        <v>265</v>
      </c>
      <c r="B37" s="99" t="s">
        <v>160</v>
      </c>
      <c r="C37" s="100" t="s">
        <v>16</v>
      </c>
      <c r="D37" s="100" t="s">
        <v>148</v>
      </c>
      <c r="E37" s="100"/>
      <c r="F37" s="100"/>
      <c r="G37" s="92">
        <v>50000</v>
      </c>
      <c r="H37" s="92"/>
    </row>
    <row r="38" spans="1:8" ht="52.5" customHeight="1" thickBot="1">
      <c r="A38" s="164" t="s">
        <v>484</v>
      </c>
      <c r="B38" s="99" t="s">
        <v>161</v>
      </c>
      <c r="C38" s="89" t="s">
        <v>16</v>
      </c>
      <c r="D38" s="89" t="s">
        <v>148</v>
      </c>
      <c r="E38" s="89"/>
      <c r="F38" s="89"/>
      <c r="G38" s="71">
        <f aca="true" t="shared" si="4" ref="G38:H44">G39</f>
        <v>50000</v>
      </c>
      <c r="H38" s="71">
        <f t="shared" si="4"/>
        <v>0</v>
      </c>
    </row>
    <row r="39" spans="1:8" ht="32.25" thickBot="1">
      <c r="A39" s="164" t="s">
        <v>163</v>
      </c>
      <c r="B39" s="99" t="s">
        <v>162</v>
      </c>
      <c r="C39" s="91" t="s">
        <v>16</v>
      </c>
      <c r="D39" s="91" t="s">
        <v>148</v>
      </c>
      <c r="E39" s="91"/>
      <c r="F39" s="91"/>
      <c r="G39" s="341">
        <f t="shared" si="4"/>
        <v>50000</v>
      </c>
      <c r="H39" s="347">
        <f t="shared" si="4"/>
        <v>0</v>
      </c>
    </row>
    <row r="40" spans="1:8" ht="32.25" thickBot="1">
      <c r="A40" s="164" t="s">
        <v>143</v>
      </c>
      <c r="B40" s="99" t="s">
        <v>263</v>
      </c>
      <c r="C40" s="91" t="s">
        <v>16</v>
      </c>
      <c r="D40" s="91" t="s">
        <v>148</v>
      </c>
      <c r="E40" s="91"/>
      <c r="F40" s="91"/>
      <c r="G40" s="341">
        <f t="shared" si="4"/>
        <v>50000</v>
      </c>
      <c r="H40" s="347">
        <f t="shared" si="4"/>
        <v>0</v>
      </c>
    </row>
    <row r="41" spans="1:8" ht="32.25" thickBot="1">
      <c r="A41" s="164" t="s">
        <v>266</v>
      </c>
      <c r="B41" s="99" t="s">
        <v>264</v>
      </c>
      <c r="C41" s="93" t="s">
        <v>16</v>
      </c>
      <c r="D41" s="91" t="s">
        <v>148</v>
      </c>
      <c r="E41" s="91" t="s">
        <v>365</v>
      </c>
      <c r="F41" s="91"/>
      <c r="G41" s="341">
        <v>50000</v>
      </c>
      <c r="H41" s="347"/>
    </row>
    <row r="42" spans="1:8" ht="15.75">
      <c r="A42" s="344" t="s">
        <v>144</v>
      </c>
      <c r="B42" s="232" t="s">
        <v>264</v>
      </c>
      <c r="C42" s="91" t="s">
        <v>16</v>
      </c>
      <c r="D42" s="91" t="s">
        <v>148</v>
      </c>
      <c r="E42" s="91" t="s">
        <v>272</v>
      </c>
      <c r="F42" s="91" t="s">
        <v>301</v>
      </c>
      <c r="G42" s="346">
        <v>50000</v>
      </c>
      <c r="H42" s="347"/>
    </row>
    <row r="43" spans="1:8" ht="15.75" hidden="1">
      <c r="A43" s="335" t="s">
        <v>417</v>
      </c>
      <c r="B43" s="63" t="s">
        <v>160</v>
      </c>
      <c r="C43" s="66" t="s">
        <v>17</v>
      </c>
      <c r="D43" s="66" t="s">
        <v>146</v>
      </c>
      <c r="E43" s="91"/>
      <c r="F43" s="91"/>
      <c r="G43" s="341">
        <f t="shared" si="4"/>
        <v>0</v>
      </c>
      <c r="H43" s="343"/>
    </row>
    <row r="44" spans="1:8" ht="31.5" hidden="1">
      <c r="A44" s="267" t="s">
        <v>475</v>
      </c>
      <c r="B44" s="63" t="s">
        <v>418</v>
      </c>
      <c r="C44" s="66" t="s">
        <v>17</v>
      </c>
      <c r="D44" s="66" t="s">
        <v>146</v>
      </c>
      <c r="E44" s="91"/>
      <c r="F44" s="91"/>
      <c r="G44" s="341">
        <f t="shared" si="4"/>
        <v>0</v>
      </c>
      <c r="H44" s="342"/>
    </row>
    <row r="45" spans="1:8" ht="15.75" hidden="1">
      <c r="A45" s="229" t="s">
        <v>420</v>
      </c>
      <c r="B45" s="68" t="s">
        <v>418</v>
      </c>
      <c r="C45" s="67" t="s">
        <v>17</v>
      </c>
      <c r="D45" s="67" t="s">
        <v>146</v>
      </c>
      <c r="E45" s="91" t="s">
        <v>419</v>
      </c>
      <c r="F45" s="91" t="s">
        <v>301</v>
      </c>
      <c r="G45" s="341"/>
      <c r="H45" s="342"/>
    </row>
    <row r="46" spans="1:8" ht="16.5" thickBot="1">
      <c r="A46" s="336" t="s">
        <v>22</v>
      </c>
      <c r="B46" s="337"/>
      <c r="C46" s="338"/>
      <c r="D46" s="338"/>
      <c r="E46" s="338"/>
      <c r="F46" s="338"/>
      <c r="G46" s="348">
        <f>SUM(G30)</f>
        <v>500000</v>
      </c>
      <c r="H46" s="379">
        <f>SUM(H42)</f>
        <v>0</v>
      </c>
    </row>
    <row r="47" ht="15">
      <c r="F47" s="345"/>
    </row>
  </sheetData>
  <sheetProtection/>
  <mergeCells count="10">
    <mergeCell ref="D2:H2"/>
    <mergeCell ref="A1:H1"/>
    <mergeCell ref="A3:H3"/>
    <mergeCell ref="G4:H4"/>
    <mergeCell ref="A5:A6"/>
    <mergeCell ref="B5:B6"/>
    <mergeCell ref="C5:C6"/>
    <mergeCell ref="D5:D6"/>
    <mergeCell ref="E5:E6"/>
    <mergeCell ref="F5:F6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65.421875" style="43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4.00390625" style="87" customWidth="1"/>
    <col min="8" max="8" width="4.8515625" style="84" customWidth="1"/>
  </cols>
  <sheetData>
    <row r="2" spans="1:8" ht="108" customHeight="1">
      <c r="A2" s="398" t="s">
        <v>602</v>
      </c>
      <c r="B2" s="398"/>
      <c r="C2" s="398"/>
      <c r="D2" s="398"/>
      <c r="E2" s="398"/>
      <c r="F2" s="398"/>
      <c r="G2" s="398"/>
      <c r="H2" s="351"/>
    </row>
    <row r="3" spans="1:8" ht="116.25" customHeight="1">
      <c r="A3" s="398" t="s">
        <v>596</v>
      </c>
      <c r="B3" s="398"/>
      <c r="C3" s="398"/>
      <c r="D3" s="398"/>
      <c r="E3" s="398"/>
      <c r="F3" s="398"/>
      <c r="G3" s="398"/>
      <c r="H3" s="143"/>
    </row>
    <row r="4" spans="1:8" ht="63" customHeight="1">
      <c r="A4" s="447" t="s">
        <v>567</v>
      </c>
      <c r="B4" s="447"/>
      <c r="C4" s="447"/>
      <c r="D4" s="447"/>
      <c r="E4" s="447"/>
      <c r="F4" s="447"/>
      <c r="G4" s="447"/>
      <c r="H4" s="447"/>
    </row>
    <row r="5" spans="7:8" ht="15.75" thickBot="1">
      <c r="G5" s="463" t="s">
        <v>179</v>
      </c>
      <c r="H5" s="463"/>
    </row>
    <row r="6" spans="1:7" ht="15.75" customHeight="1">
      <c r="A6" s="457" t="s">
        <v>8</v>
      </c>
      <c r="B6" s="459" t="s">
        <v>159</v>
      </c>
      <c r="C6" s="461" t="s">
        <v>9</v>
      </c>
      <c r="D6" s="461" t="s">
        <v>158</v>
      </c>
      <c r="E6" s="461" t="s">
        <v>126</v>
      </c>
      <c r="F6" s="461" t="s">
        <v>10</v>
      </c>
      <c r="G6" s="96" t="s">
        <v>128</v>
      </c>
    </row>
    <row r="7" spans="1:7" ht="49.5" customHeight="1" thickBot="1">
      <c r="A7" s="458"/>
      <c r="B7" s="460"/>
      <c r="C7" s="462"/>
      <c r="D7" s="462"/>
      <c r="E7" s="462"/>
      <c r="F7" s="462"/>
      <c r="G7" s="95" t="s">
        <v>568</v>
      </c>
    </row>
    <row r="8" spans="1:7" ht="21" customHeight="1" thickBot="1">
      <c r="A8" s="171" t="s">
        <v>134</v>
      </c>
      <c r="B8" s="282" t="s">
        <v>160</v>
      </c>
      <c r="C8" s="283" t="s">
        <v>150</v>
      </c>
      <c r="D8" s="283"/>
      <c r="E8" s="283"/>
      <c r="F8" s="283"/>
      <c r="G8" s="284">
        <f>SUM(G13)</f>
        <v>9381110.72</v>
      </c>
    </row>
    <row r="9" spans="1:7" ht="65.25" customHeight="1" hidden="1" thickBot="1">
      <c r="A9" s="278" t="s">
        <v>416</v>
      </c>
      <c r="B9" s="44" t="s">
        <v>328</v>
      </c>
      <c r="C9" s="93" t="s">
        <v>150</v>
      </c>
      <c r="D9" s="227" t="s">
        <v>145</v>
      </c>
      <c r="E9" s="285"/>
      <c r="F9" s="285"/>
      <c r="G9" s="286"/>
    </row>
    <row r="10" spans="1:7" ht="31.5" customHeight="1" hidden="1" thickBot="1">
      <c r="A10" s="275" t="s">
        <v>413</v>
      </c>
      <c r="B10" s="57" t="s">
        <v>329</v>
      </c>
      <c r="C10" s="91" t="s">
        <v>150</v>
      </c>
      <c r="D10" s="91" t="s">
        <v>145</v>
      </c>
      <c r="E10" s="91"/>
      <c r="F10" s="91"/>
      <c r="G10" s="92"/>
    </row>
    <row r="11" spans="1:7" ht="31.5" customHeight="1" hidden="1" thickBot="1">
      <c r="A11" s="275" t="s">
        <v>415</v>
      </c>
      <c r="B11" s="57" t="s">
        <v>414</v>
      </c>
      <c r="C11" s="91" t="s">
        <v>150</v>
      </c>
      <c r="D11" s="91" t="s">
        <v>145</v>
      </c>
      <c r="E11" s="91" t="s">
        <v>358</v>
      </c>
      <c r="F11" s="91"/>
      <c r="G11" s="92"/>
    </row>
    <row r="12" spans="1:7" ht="36" customHeight="1" hidden="1" thickBot="1">
      <c r="A12" s="164" t="s">
        <v>131</v>
      </c>
      <c r="B12" s="57" t="s">
        <v>414</v>
      </c>
      <c r="C12" s="91" t="s">
        <v>150</v>
      </c>
      <c r="D12" s="91" t="s">
        <v>145</v>
      </c>
      <c r="E12" s="91" t="s">
        <v>268</v>
      </c>
      <c r="F12" s="91" t="s">
        <v>301</v>
      </c>
      <c r="G12" s="92"/>
    </row>
    <row r="13" spans="1:7" ht="50.25" customHeight="1" thickBot="1">
      <c r="A13" s="163" t="s">
        <v>511</v>
      </c>
      <c r="B13" s="281" t="s">
        <v>485</v>
      </c>
      <c r="C13" s="97" t="s">
        <v>150</v>
      </c>
      <c r="D13" s="97" t="s">
        <v>153</v>
      </c>
      <c r="E13" s="251"/>
      <c r="F13" s="251"/>
      <c r="G13" s="98">
        <f>SUM(G14)</f>
        <v>9381110.72</v>
      </c>
    </row>
    <row r="14" spans="1:7" ht="38.25" customHeight="1" thickBot="1">
      <c r="A14" s="164" t="s">
        <v>487</v>
      </c>
      <c r="B14" s="57" t="s">
        <v>488</v>
      </c>
      <c r="C14" s="251" t="s">
        <v>150</v>
      </c>
      <c r="D14" s="251" t="s">
        <v>153</v>
      </c>
      <c r="E14" s="251" t="s">
        <v>358</v>
      </c>
      <c r="F14" s="251"/>
      <c r="G14" s="252">
        <f>SUM(G16+G15)</f>
        <v>9381110.72</v>
      </c>
    </row>
    <row r="15" spans="1:7" ht="36" customHeight="1" thickBot="1">
      <c r="A15" s="164" t="s">
        <v>131</v>
      </c>
      <c r="B15" s="57" t="s">
        <v>524</v>
      </c>
      <c r="C15" s="251" t="s">
        <v>150</v>
      </c>
      <c r="D15" s="251" t="s">
        <v>153</v>
      </c>
      <c r="E15" s="251" t="s">
        <v>268</v>
      </c>
      <c r="F15" s="251" t="s">
        <v>301</v>
      </c>
      <c r="G15" s="252">
        <v>8282829</v>
      </c>
    </row>
    <row r="16" spans="1:7" ht="54.75" customHeight="1" thickBot="1">
      <c r="A16" s="164" t="s">
        <v>131</v>
      </c>
      <c r="B16" s="57" t="s">
        <v>488</v>
      </c>
      <c r="C16" s="251" t="s">
        <v>150</v>
      </c>
      <c r="D16" s="251" t="s">
        <v>153</v>
      </c>
      <c r="E16" s="251" t="s">
        <v>268</v>
      </c>
      <c r="F16" s="251" t="s">
        <v>301</v>
      </c>
      <c r="G16" s="252">
        <v>1098281.72</v>
      </c>
    </row>
    <row r="17" spans="1:7" ht="38.25" customHeight="1" thickBot="1">
      <c r="A17" s="171" t="s">
        <v>140</v>
      </c>
      <c r="B17" s="93" t="s">
        <v>160</v>
      </c>
      <c r="C17" s="97" t="s">
        <v>152</v>
      </c>
      <c r="D17" s="97" t="s">
        <v>145</v>
      </c>
      <c r="E17" s="251"/>
      <c r="F17" s="251"/>
      <c r="G17" s="98">
        <f>SUM(G18)</f>
        <v>278990</v>
      </c>
    </row>
    <row r="18" spans="1:7" ht="32.25" customHeight="1" thickBot="1">
      <c r="A18" s="164" t="s">
        <v>141</v>
      </c>
      <c r="B18" s="232" t="s">
        <v>160</v>
      </c>
      <c r="C18" s="251" t="s">
        <v>152</v>
      </c>
      <c r="D18" s="251" t="s">
        <v>145</v>
      </c>
      <c r="E18" s="251"/>
      <c r="F18" s="251"/>
      <c r="G18" s="252">
        <f>SUM(G19)</f>
        <v>278990</v>
      </c>
    </row>
    <row r="19" spans="1:7" ht="25.5" customHeight="1" thickBot="1">
      <c r="A19" s="163" t="s">
        <v>551</v>
      </c>
      <c r="B19" s="93" t="s">
        <v>433</v>
      </c>
      <c r="C19" s="93" t="s">
        <v>152</v>
      </c>
      <c r="D19" s="93" t="s">
        <v>145</v>
      </c>
      <c r="E19" s="91"/>
      <c r="F19" s="91"/>
      <c r="G19" s="92">
        <f>SUM(G20)</f>
        <v>278990</v>
      </c>
    </row>
    <row r="20" spans="1:7" ht="31.5" customHeight="1" thickBot="1">
      <c r="A20" s="164" t="s">
        <v>443</v>
      </c>
      <c r="B20" s="232" t="s">
        <v>564</v>
      </c>
      <c r="C20" s="91" t="s">
        <v>152</v>
      </c>
      <c r="D20" s="91" t="s">
        <v>145</v>
      </c>
      <c r="E20" s="91" t="s">
        <v>358</v>
      </c>
      <c r="F20" s="91"/>
      <c r="G20" s="92">
        <f>SUM(G21)</f>
        <v>278990</v>
      </c>
    </row>
    <row r="21" spans="1:7" ht="49.5" customHeight="1" thickBot="1">
      <c r="A21" s="8" t="s">
        <v>345</v>
      </c>
      <c r="B21" s="232" t="s">
        <v>552</v>
      </c>
      <c r="C21" s="91" t="s">
        <v>152</v>
      </c>
      <c r="D21" s="91" t="s">
        <v>145</v>
      </c>
      <c r="E21" s="91" t="s">
        <v>268</v>
      </c>
      <c r="F21" s="91" t="s">
        <v>301</v>
      </c>
      <c r="G21" s="92">
        <v>278990</v>
      </c>
    </row>
    <row r="22" spans="1:7" ht="38.25" customHeight="1" hidden="1" thickBot="1">
      <c r="A22" s="164" t="s">
        <v>504</v>
      </c>
      <c r="B22" s="91" t="s">
        <v>494</v>
      </c>
      <c r="C22" s="91" t="s">
        <v>151</v>
      </c>
      <c r="D22" s="91" t="s">
        <v>151</v>
      </c>
      <c r="E22" s="91"/>
      <c r="F22" s="91"/>
      <c r="G22" s="92"/>
    </row>
    <row r="23" spans="1:7" ht="38.25" customHeight="1" hidden="1" thickBot="1">
      <c r="A23" s="164" t="s">
        <v>505</v>
      </c>
      <c r="B23" s="232" t="s">
        <v>489</v>
      </c>
      <c r="C23" s="91" t="s">
        <v>151</v>
      </c>
      <c r="D23" s="91" t="s">
        <v>151</v>
      </c>
      <c r="E23" s="91" t="s">
        <v>358</v>
      </c>
      <c r="F23" s="91"/>
      <c r="G23" s="92"/>
    </row>
    <row r="24" spans="1:7" ht="63.75" customHeight="1" hidden="1" thickBot="1">
      <c r="A24" s="164" t="s">
        <v>131</v>
      </c>
      <c r="B24" s="232" t="s">
        <v>489</v>
      </c>
      <c r="C24" s="100" t="s">
        <v>151</v>
      </c>
      <c r="D24" s="100" t="s">
        <v>151</v>
      </c>
      <c r="E24" s="100" t="s">
        <v>268</v>
      </c>
      <c r="F24" s="100" t="s">
        <v>301</v>
      </c>
      <c r="G24" s="92"/>
    </row>
    <row r="25" spans="1:7" ht="44.25" customHeight="1" hidden="1" thickBot="1">
      <c r="A25" s="163"/>
      <c r="B25" s="133"/>
      <c r="C25" s="227"/>
      <c r="D25" s="227"/>
      <c r="E25" s="227"/>
      <c r="F25" s="227"/>
      <c r="G25" s="94"/>
    </row>
    <row r="26" spans="1:7" ht="38.25" customHeight="1" hidden="1" thickBot="1">
      <c r="A26" s="164"/>
      <c r="B26" s="99"/>
      <c r="C26" s="91"/>
      <c r="D26" s="91"/>
      <c r="E26" s="91"/>
      <c r="F26" s="91"/>
      <c r="G26" s="92"/>
    </row>
    <row r="27" spans="1:7" ht="48.75" customHeight="1" hidden="1" thickBot="1">
      <c r="A27" s="164"/>
      <c r="B27" s="99"/>
      <c r="C27" s="91"/>
      <c r="D27" s="91"/>
      <c r="E27" s="91"/>
      <c r="F27" s="91"/>
      <c r="G27" s="92"/>
    </row>
    <row r="28" spans="1:7" ht="20.25" customHeight="1" hidden="1" thickBot="1">
      <c r="A28" s="247"/>
      <c r="B28" s="44"/>
      <c r="C28" s="91"/>
      <c r="D28" s="91"/>
      <c r="E28" s="91"/>
      <c r="F28" s="91"/>
      <c r="G28" s="92"/>
    </row>
    <row r="29" spans="1:7" ht="32.25" customHeight="1" hidden="1" thickBot="1">
      <c r="A29" s="164"/>
      <c r="B29" s="57"/>
      <c r="C29" s="91"/>
      <c r="D29" s="91"/>
      <c r="E29" s="91"/>
      <c r="F29" s="91"/>
      <c r="G29" s="92"/>
    </row>
    <row r="30" spans="1:7" ht="16.5" hidden="1" thickBot="1">
      <c r="A30" s="164"/>
      <c r="B30" s="57"/>
      <c r="C30" s="91"/>
      <c r="D30" s="91"/>
      <c r="E30" s="91"/>
      <c r="F30" s="91"/>
      <c r="G30" s="160"/>
    </row>
    <row r="31" spans="1:7" ht="16.5" hidden="1" thickBot="1">
      <c r="A31" s="163"/>
      <c r="B31" s="44"/>
      <c r="C31" s="93"/>
      <c r="D31" s="93"/>
      <c r="E31" s="93"/>
      <c r="F31" s="93"/>
      <c r="G31" s="94"/>
    </row>
    <row r="32" spans="1:7" ht="30.75" customHeight="1" hidden="1" thickBot="1">
      <c r="A32" s="164"/>
      <c r="B32" s="57"/>
      <c r="C32" s="91"/>
      <c r="D32" s="91"/>
      <c r="E32" s="91"/>
      <c r="F32" s="91"/>
      <c r="G32" s="92"/>
    </row>
    <row r="33" spans="1:7" ht="24" customHeight="1" hidden="1" thickBot="1">
      <c r="A33" s="8"/>
      <c r="B33" s="57"/>
      <c r="C33" s="91"/>
      <c r="D33" s="91"/>
      <c r="E33" s="91"/>
      <c r="F33" s="91"/>
      <c r="G33" s="160"/>
    </row>
    <row r="34" spans="1:7" ht="17.25" customHeight="1" thickBot="1">
      <c r="A34" s="171" t="s">
        <v>262</v>
      </c>
      <c r="B34" s="228" t="s">
        <v>160</v>
      </c>
      <c r="C34" s="93" t="s">
        <v>16</v>
      </c>
      <c r="D34" s="93"/>
      <c r="E34" s="93"/>
      <c r="F34" s="93"/>
      <c r="G34" s="94">
        <f>SUM(G35+G41)</f>
        <v>530878.28</v>
      </c>
    </row>
    <row r="35" spans="1:7" ht="48.75" customHeight="1" thickBot="1">
      <c r="A35" s="170" t="s">
        <v>142</v>
      </c>
      <c r="B35" s="90" t="s">
        <v>160</v>
      </c>
      <c r="C35" s="91" t="s">
        <v>16</v>
      </c>
      <c r="D35" s="91" t="s">
        <v>145</v>
      </c>
      <c r="E35" s="91"/>
      <c r="F35" s="91"/>
      <c r="G35" s="92">
        <f>SUM(G36)</f>
        <v>435878.28</v>
      </c>
    </row>
    <row r="36" spans="1:7" ht="33" customHeight="1" thickBot="1">
      <c r="A36" s="164" t="s">
        <v>484</v>
      </c>
      <c r="B36" s="90" t="s">
        <v>161</v>
      </c>
      <c r="C36" s="91" t="s">
        <v>363</v>
      </c>
      <c r="D36" s="91" t="s">
        <v>364</v>
      </c>
      <c r="E36" s="91"/>
      <c r="F36" s="91"/>
      <c r="G36" s="92">
        <f>SUM(G37)</f>
        <v>435878.28</v>
      </c>
    </row>
    <row r="37" spans="1:7" ht="33" customHeight="1" thickBot="1">
      <c r="A37" s="164" t="s">
        <v>163</v>
      </c>
      <c r="B37" s="90" t="s">
        <v>162</v>
      </c>
      <c r="C37" s="91" t="s">
        <v>363</v>
      </c>
      <c r="D37" s="91" t="s">
        <v>145</v>
      </c>
      <c r="E37" s="91"/>
      <c r="F37" s="91"/>
      <c r="G37" s="92">
        <f>SUM(G38)</f>
        <v>435878.28</v>
      </c>
    </row>
    <row r="38" spans="1:7" ht="38.25" customHeight="1" thickBot="1">
      <c r="A38" s="164" t="s">
        <v>143</v>
      </c>
      <c r="B38" s="90" t="s">
        <v>263</v>
      </c>
      <c r="C38" s="91" t="s">
        <v>16</v>
      </c>
      <c r="D38" s="91" t="s">
        <v>145</v>
      </c>
      <c r="E38" s="91"/>
      <c r="F38" s="91"/>
      <c r="G38" s="92">
        <f>SUM(G39)</f>
        <v>435878.28</v>
      </c>
    </row>
    <row r="39" spans="1:7" ht="18.75" customHeight="1" thickBot="1">
      <c r="A39" s="164" t="s">
        <v>353</v>
      </c>
      <c r="B39" s="90" t="s">
        <v>352</v>
      </c>
      <c r="C39" s="91" t="s">
        <v>363</v>
      </c>
      <c r="D39" s="91" t="s">
        <v>145</v>
      </c>
      <c r="E39" s="91" t="s">
        <v>365</v>
      </c>
      <c r="F39" s="91"/>
      <c r="G39" s="92">
        <f>SUM(G40)</f>
        <v>435878.28</v>
      </c>
    </row>
    <row r="40" spans="1:7" ht="24" customHeight="1" thickBot="1">
      <c r="A40" s="164" t="s">
        <v>144</v>
      </c>
      <c r="B40" s="99" t="s">
        <v>352</v>
      </c>
      <c r="C40" s="91" t="s">
        <v>363</v>
      </c>
      <c r="D40" s="91" t="s">
        <v>145</v>
      </c>
      <c r="E40" s="91" t="s">
        <v>272</v>
      </c>
      <c r="F40" s="91" t="s">
        <v>301</v>
      </c>
      <c r="G40" s="92">
        <v>435878.28</v>
      </c>
    </row>
    <row r="41" spans="1:7" ht="54" customHeight="1" thickBot="1">
      <c r="A41" s="164" t="s">
        <v>265</v>
      </c>
      <c r="B41" s="99" t="s">
        <v>160</v>
      </c>
      <c r="C41" s="100" t="s">
        <v>16</v>
      </c>
      <c r="D41" s="100" t="s">
        <v>148</v>
      </c>
      <c r="E41" s="100"/>
      <c r="F41" s="100"/>
      <c r="G41" s="92">
        <f>SUM(G42+G47)</f>
        <v>95000</v>
      </c>
    </row>
    <row r="42" spans="1:7" ht="33.75" customHeight="1" thickBot="1">
      <c r="A42" s="164" t="s">
        <v>484</v>
      </c>
      <c r="B42" s="99" t="s">
        <v>161</v>
      </c>
      <c r="C42" s="89" t="s">
        <v>16</v>
      </c>
      <c r="D42" s="89" t="s">
        <v>148</v>
      </c>
      <c r="E42" s="89"/>
      <c r="F42" s="89"/>
      <c r="G42" s="92">
        <f>SUM(G43)</f>
        <v>50000</v>
      </c>
    </row>
    <row r="43" spans="1:7" ht="32.25" customHeight="1" thickBot="1">
      <c r="A43" s="164" t="s">
        <v>163</v>
      </c>
      <c r="B43" s="99" t="s">
        <v>162</v>
      </c>
      <c r="C43" s="91" t="s">
        <v>16</v>
      </c>
      <c r="D43" s="91" t="s">
        <v>148</v>
      </c>
      <c r="E43" s="91"/>
      <c r="F43" s="91"/>
      <c r="G43" s="92">
        <f>SUM(G44)</f>
        <v>50000</v>
      </c>
    </row>
    <row r="44" spans="1:7" ht="36" customHeight="1" thickBot="1">
      <c r="A44" s="164" t="s">
        <v>143</v>
      </c>
      <c r="B44" s="99" t="s">
        <v>263</v>
      </c>
      <c r="C44" s="91" t="s">
        <v>16</v>
      </c>
      <c r="D44" s="91" t="s">
        <v>148</v>
      </c>
      <c r="E44" s="91"/>
      <c r="F44" s="91"/>
      <c r="G44" s="92">
        <f>SUM(G45)</f>
        <v>50000</v>
      </c>
    </row>
    <row r="45" spans="1:7" ht="32.25" thickBot="1">
      <c r="A45" s="164" t="s">
        <v>266</v>
      </c>
      <c r="B45" s="99" t="s">
        <v>264</v>
      </c>
      <c r="C45" s="93" t="s">
        <v>16</v>
      </c>
      <c r="D45" s="91" t="s">
        <v>148</v>
      </c>
      <c r="E45" s="91" t="s">
        <v>365</v>
      </c>
      <c r="F45" s="91"/>
      <c r="G45" s="92">
        <f>SUM(G46)</f>
        <v>50000</v>
      </c>
    </row>
    <row r="46" spans="1:7" ht="15.75">
      <c r="A46" s="344" t="s">
        <v>144</v>
      </c>
      <c r="B46" s="232" t="s">
        <v>264</v>
      </c>
      <c r="C46" s="91" t="s">
        <v>16</v>
      </c>
      <c r="D46" s="91" t="s">
        <v>148</v>
      </c>
      <c r="E46" s="91" t="s">
        <v>272</v>
      </c>
      <c r="F46" s="91" t="s">
        <v>301</v>
      </c>
      <c r="G46" s="92">
        <v>50000</v>
      </c>
    </row>
    <row r="47" spans="1:7" ht="48" thickBot="1">
      <c r="A47" s="253" t="s">
        <v>589</v>
      </c>
      <c r="B47" s="251" t="s">
        <v>494</v>
      </c>
      <c r="C47" s="251" t="s">
        <v>16</v>
      </c>
      <c r="D47" s="251" t="s">
        <v>148</v>
      </c>
      <c r="E47" s="91"/>
      <c r="F47" s="91"/>
      <c r="G47" s="92">
        <v>45000</v>
      </c>
    </row>
    <row r="48" spans="1:7" ht="32.25" thickBot="1">
      <c r="A48" s="164" t="s">
        <v>163</v>
      </c>
      <c r="B48" s="251" t="s">
        <v>497</v>
      </c>
      <c r="C48" s="251" t="s">
        <v>16</v>
      </c>
      <c r="D48" s="251" t="s">
        <v>148</v>
      </c>
      <c r="E48" s="91"/>
      <c r="F48" s="91"/>
      <c r="G48" s="92">
        <v>45000</v>
      </c>
    </row>
    <row r="49" spans="1:7" ht="32.25" thickBot="1">
      <c r="A49" s="164" t="s">
        <v>143</v>
      </c>
      <c r="B49" s="251" t="s">
        <v>590</v>
      </c>
      <c r="C49" s="251" t="s">
        <v>16</v>
      </c>
      <c r="D49" s="251" t="s">
        <v>148</v>
      </c>
      <c r="E49" s="91" t="s">
        <v>365</v>
      </c>
      <c r="F49" s="91"/>
      <c r="G49" s="92">
        <v>45000</v>
      </c>
    </row>
    <row r="50" spans="1:7" ht="32.25" thickBot="1">
      <c r="A50" s="253" t="s">
        <v>591</v>
      </c>
      <c r="B50" s="251" t="s">
        <v>590</v>
      </c>
      <c r="C50" s="251" t="s">
        <v>16</v>
      </c>
      <c r="D50" s="251" t="s">
        <v>148</v>
      </c>
      <c r="E50" s="91" t="s">
        <v>272</v>
      </c>
      <c r="F50" s="91" t="s">
        <v>301</v>
      </c>
      <c r="G50" s="92">
        <v>45000</v>
      </c>
    </row>
    <row r="51" spans="1:7" ht="15.75">
      <c r="A51" s="335" t="s">
        <v>417</v>
      </c>
      <c r="B51" s="63" t="s">
        <v>160</v>
      </c>
      <c r="C51" s="97" t="s">
        <v>17</v>
      </c>
      <c r="D51" s="97" t="s">
        <v>146</v>
      </c>
      <c r="E51" s="91"/>
      <c r="F51" s="91"/>
      <c r="G51" s="94">
        <v>30000</v>
      </c>
    </row>
    <row r="52" spans="1:7" ht="31.5">
      <c r="A52" s="267" t="s">
        <v>475</v>
      </c>
      <c r="B52" s="63" t="s">
        <v>418</v>
      </c>
      <c r="C52" s="97" t="s">
        <v>17</v>
      </c>
      <c r="D52" s="97" t="s">
        <v>146</v>
      </c>
      <c r="E52" s="91"/>
      <c r="F52" s="91"/>
      <c r="G52" s="92">
        <v>30000</v>
      </c>
    </row>
    <row r="53" spans="1:7" ht="31.5">
      <c r="A53" s="229" t="s">
        <v>243</v>
      </c>
      <c r="B53" s="68" t="s">
        <v>418</v>
      </c>
      <c r="C53" s="251" t="s">
        <v>17</v>
      </c>
      <c r="D53" s="251" t="s">
        <v>146</v>
      </c>
      <c r="E53" s="91" t="s">
        <v>267</v>
      </c>
      <c r="F53" s="91"/>
      <c r="G53" s="92">
        <v>30000</v>
      </c>
    </row>
    <row r="54" spans="1:7" ht="15.75">
      <c r="A54" s="229" t="s">
        <v>595</v>
      </c>
      <c r="B54" s="68" t="s">
        <v>418</v>
      </c>
      <c r="C54" s="251" t="s">
        <v>17</v>
      </c>
      <c r="D54" s="251" t="s">
        <v>146</v>
      </c>
      <c r="E54" s="91" t="s">
        <v>593</v>
      </c>
      <c r="F54" s="91" t="s">
        <v>301</v>
      </c>
      <c r="G54" s="92">
        <v>30000</v>
      </c>
    </row>
    <row r="55" spans="1:8" ht="16.5" thickBot="1">
      <c r="A55" s="336" t="s">
        <v>22</v>
      </c>
      <c r="B55" s="337"/>
      <c r="C55" s="338"/>
      <c r="D55" s="338"/>
      <c r="E55" s="338"/>
      <c r="F55" s="338"/>
      <c r="G55" s="339">
        <f>SUM(G51+G34+G20+G8)</f>
        <v>10220979</v>
      </c>
      <c r="H55" s="84" t="s">
        <v>587</v>
      </c>
    </row>
  </sheetData>
  <sheetProtection/>
  <mergeCells count="10">
    <mergeCell ref="A3:G3"/>
    <mergeCell ref="A2:G2"/>
    <mergeCell ref="A4:H4"/>
    <mergeCell ref="A6:A7"/>
    <mergeCell ref="B6:B7"/>
    <mergeCell ref="C6:C7"/>
    <mergeCell ref="D6:D7"/>
    <mergeCell ref="E6:E7"/>
    <mergeCell ref="F6:F7"/>
    <mergeCell ref="G5:H5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SheetLayoutView="100" zoomScalePageLayoutView="0" workbookViewId="0" topLeftCell="A7">
      <selection activeCell="O38" sqref="O38"/>
    </sheetView>
  </sheetViews>
  <sheetFormatPr defaultColWidth="9.140625" defaultRowHeight="15"/>
  <cols>
    <col min="1" max="1" width="65.421875" style="43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16.00390625" style="0" customWidth="1"/>
  </cols>
  <sheetData>
    <row r="1" spans="1:8" ht="91.5" customHeight="1">
      <c r="A1" s="398" t="s">
        <v>574</v>
      </c>
      <c r="B1" s="398"/>
      <c r="C1" s="398"/>
      <c r="D1" s="398"/>
      <c r="E1" s="398"/>
      <c r="F1" s="398"/>
      <c r="G1" s="398"/>
      <c r="H1" s="398"/>
    </row>
    <row r="2" spans="1:8" ht="17.25" customHeight="1">
      <c r="A2" s="143"/>
      <c r="B2" s="143"/>
      <c r="C2" s="143"/>
      <c r="D2" s="398" t="s">
        <v>581</v>
      </c>
      <c r="E2" s="398"/>
      <c r="F2" s="398"/>
      <c r="G2" s="398"/>
      <c r="H2" s="398"/>
    </row>
    <row r="3" spans="1:8" ht="63" customHeight="1">
      <c r="A3" s="447" t="s">
        <v>569</v>
      </c>
      <c r="B3" s="447"/>
      <c r="C3" s="447"/>
      <c r="D3" s="447"/>
      <c r="E3" s="447"/>
      <c r="F3" s="447"/>
      <c r="G3" s="447"/>
      <c r="H3" s="447"/>
    </row>
    <row r="4" spans="7:8" ht="15.75" thickBot="1">
      <c r="G4" s="456" t="s">
        <v>179</v>
      </c>
      <c r="H4" s="456"/>
    </row>
    <row r="5" spans="1:8" ht="15.75">
      <c r="A5" s="449" t="s">
        <v>8</v>
      </c>
      <c r="B5" s="451" t="s">
        <v>159</v>
      </c>
      <c r="C5" s="453" t="s">
        <v>9</v>
      </c>
      <c r="D5" s="453" t="s">
        <v>158</v>
      </c>
      <c r="E5" s="453" t="s">
        <v>126</v>
      </c>
      <c r="F5" s="453" t="s">
        <v>10</v>
      </c>
      <c r="G5" s="96" t="s">
        <v>128</v>
      </c>
      <c r="H5" s="96" t="s">
        <v>128</v>
      </c>
    </row>
    <row r="6" spans="1:8" ht="49.5" customHeight="1" thickBot="1">
      <c r="A6" s="450"/>
      <c r="B6" s="452"/>
      <c r="C6" s="454"/>
      <c r="D6" s="454"/>
      <c r="E6" s="454"/>
      <c r="F6" s="454"/>
      <c r="G6" s="95" t="s">
        <v>461</v>
      </c>
      <c r="H6" s="95" t="s">
        <v>512</v>
      </c>
    </row>
    <row r="7" spans="1:8" ht="21" customHeight="1" thickBot="1">
      <c r="A7" s="213" t="s">
        <v>285</v>
      </c>
      <c r="B7" s="287" t="s">
        <v>160</v>
      </c>
      <c r="C7" s="97"/>
      <c r="D7" s="97"/>
      <c r="E7" s="97"/>
      <c r="F7" s="97"/>
      <c r="G7" s="98">
        <v>500000</v>
      </c>
      <c r="H7" s="98">
        <v>0</v>
      </c>
    </row>
    <row r="8" spans="1:8" ht="54.75" customHeight="1" hidden="1" thickBot="1">
      <c r="A8" s="163" t="s">
        <v>511</v>
      </c>
      <c r="B8" s="281" t="s">
        <v>485</v>
      </c>
      <c r="C8" s="97" t="s">
        <v>150</v>
      </c>
      <c r="D8" s="97" t="s">
        <v>153</v>
      </c>
      <c r="E8" s="251"/>
      <c r="F8" s="251"/>
      <c r="G8" s="92">
        <f aca="true" t="shared" si="0" ref="G8:H12">G9</f>
        <v>0</v>
      </c>
      <c r="H8" s="92">
        <f t="shared" si="0"/>
        <v>0</v>
      </c>
    </row>
    <row r="9" spans="1:8" ht="33.75" customHeight="1" hidden="1" thickBot="1">
      <c r="A9" s="164" t="s">
        <v>487</v>
      </c>
      <c r="B9" s="57" t="s">
        <v>488</v>
      </c>
      <c r="C9" s="251" t="s">
        <v>150</v>
      </c>
      <c r="D9" s="251" t="s">
        <v>153</v>
      </c>
      <c r="E9" s="251" t="s">
        <v>358</v>
      </c>
      <c r="F9" s="251"/>
      <c r="G9" s="92">
        <f t="shared" si="0"/>
        <v>0</v>
      </c>
      <c r="H9" s="92">
        <f t="shared" si="0"/>
        <v>0</v>
      </c>
    </row>
    <row r="10" spans="1:8" ht="31.5" customHeight="1" hidden="1" thickBot="1">
      <c r="A10" s="164" t="s">
        <v>131</v>
      </c>
      <c r="B10" s="57" t="s">
        <v>488</v>
      </c>
      <c r="C10" s="251" t="s">
        <v>150</v>
      </c>
      <c r="D10" s="251" t="s">
        <v>153</v>
      </c>
      <c r="E10" s="251" t="s">
        <v>268</v>
      </c>
      <c r="F10" s="251" t="s">
        <v>301</v>
      </c>
      <c r="G10" s="92">
        <v>0</v>
      </c>
      <c r="H10" s="92"/>
    </row>
    <row r="11" spans="1:8" ht="51" customHeight="1" hidden="1" thickBot="1">
      <c r="A11" s="324" t="s">
        <v>491</v>
      </c>
      <c r="B11" s="44" t="s">
        <v>494</v>
      </c>
      <c r="C11" s="97" t="s">
        <v>396</v>
      </c>
      <c r="D11" s="97" t="s">
        <v>324</v>
      </c>
      <c r="E11" s="251"/>
      <c r="F11" s="251"/>
      <c r="G11" s="92">
        <f t="shared" si="0"/>
        <v>0</v>
      </c>
      <c r="H11" s="92">
        <f t="shared" si="0"/>
        <v>0</v>
      </c>
    </row>
    <row r="12" spans="1:8" ht="33.75" customHeight="1" hidden="1" thickBot="1">
      <c r="A12" s="164" t="s">
        <v>490</v>
      </c>
      <c r="B12" s="232" t="s">
        <v>489</v>
      </c>
      <c r="C12" s="251" t="s">
        <v>396</v>
      </c>
      <c r="D12" s="251" t="s">
        <v>324</v>
      </c>
      <c r="E12" s="251" t="s">
        <v>358</v>
      </c>
      <c r="F12" s="251"/>
      <c r="G12" s="92">
        <f t="shared" si="0"/>
        <v>0</v>
      </c>
      <c r="H12" s="92">
        <f t="shared" si="0"/>
        <v>0</v>
      </c>
    </row>
    <row r="13" spans="1:8" ht="38.25" customHeight="1" hidden="1" thickBot="1">
      <c r="A13" s="164" t="s">
        <v>131</v>
      </c>
      <c r="B13" s="232" t="s">
        <v>489</v>
      </c>
      <c r="C13" s="91" t="s">
        <v>150</v>
      </c>
      <c r="D13" s="91" t="s">
        <v>326</v>
      </c>
      <c r="E13" s="91" t="s">
        <v>268</v>
      </c>
      <c r="F13" s="91" t="s">
        <v>301</v>
      </c>
      <c r="G13" s="252"/>
      <c r="H13" s="252"/>
    </row>
    <row r="14" spans="1:8" ht="48" hidden="1" thickBot="1">
      <c r="A14" s="163" t="s">
        <v>382</v>
      </c>
      <c r="B14" s="133" t="s">
        <v>161</v>
      </c>
      <c r="C14" s="93"/>
      <c r="D14" s="93"/>
      <c r="E14" s="93"/>
      <c r="F14" s="93"/>
      <c r="G14" s="94">
        <f aca="true" t="shared" si="1" ref="G14:H17">G15</f>
        <v>0</v>
      </c>
      <c r="H14" s="94">
        <f t="shared" si="1"/>
        <v>0</v>
      </c>
    </row>
    <row r="15" spans="1:8" ht="32.25" hidden="1" thickBot="1">
      <c r="A15" s="164" t="s">
        <v>163</v>
      </c>
      <c r="B15" s="90" t="s">
        <v>162</v>
      </c>
      <c r="C15" s="91"/>
      <c r="D15" s="91"/>
      <c r="E15" s="91"/>
      <c r="F15" s="91"/>
      <c r="G15" s="92">
        <f t="shared" si="1"/>
        <v>0</v>
      </c>
      <c r="H15" s="92">
        <f t="shared" si="1"/>
        <v>0</v>
      </c>
    </row>
    <row r="16" spans="1:8" ht="30.75" customHeight="1" hidden="1" thickBot="1">
      <c r="A16" s="164" t="s">
        <v>143</v>
      </c>
      <c r="B16" s="90" t="s">
        <v>263</v>
      </c>
      <c r="C16" s="91"/>
      <c r="D16" s="91"/>
      <c r="E16" s="91"/>
      <c r="F16" s="91"/>
      <c r="G16" s="92">
        <f t="shared" si="1"/>
        <v>0</v>
      </c>
      <c r="H16" s="92">
        <f t="shared" si="1"/>
        <v>0</v>
      </c>
    </row>
    <row r="17" spans="1:8" ht="30.75" customHeight="1" hidden="1" thickBot="1">
      <c r="A17" s="164" t="s">
        <v>353</v>
      </c>
      <c r="B17" s="90" t="s">
        <v>352</v>
      </c>
      <c r="C17" s="91"/>
      <c r="D17" s="91"/>
      <c r="E17" s="91"/>
      <c r="F17" s="91"/>
      <c r="G17" s="92">
        <f t="shared" si="1"/>
        <v>0</v>
      </c>
      <c r="H17" s="92">
        <f t="shared" si="1"/>
        <v>0</v>
      </c>
    </row>
    <row r="18" spans="1:8" ht="17.25" customHeight="1" hidden="1" thickBot="1">
      <c r="A18" s="288" t="s">
        <v>262</v>
      </c>
      <c r="B18" s="90" t="s">
        <v>352</v>
      </c>
      <c r="C18" s="91" t="s">
        <v>16</v>
      </c>
      <c r="D18" s="91"/>
      <c r="E18" s="91"/>
      <c r="F18" s="91"/>
      <c r="G18" s="92">
        <f>G19+G22</f>
        <v>0</v>
      </c>
      <c r="H18" s="92">
        <f>H19+H22</f>
        <v>0</v>
      </c>
    </row>
    <row r="19" spans="1:8" ht="18" customHeight="1" hidden="1" thickBot="1">
      <c r="A19" s="164" t="s">
        <v>142</v>
      </c>
      <c r="B19" s="90" t="s">
        <v>352</v>
      </c>
      <c r="C19" s="91" t="s">
        <v>16</v>
      </c>
      <c r="D19" s="91" t="s">
        <v>145</v>
      </c>
      <c r="E19" s="91"/>
      <c r="F19" s="91"/>
      <c r="G19" s="92">
        <f>G20</f>
        <v>0</v>
      </c>
      <c r="H19" s="92">
        <f>H20</f>
        <v>0</v>
      </c>
    </row>
    <row r="20" spans="1:8" ht="16.5" customHeight="1" hidden="1" thickBot="1">
      <c r="A20" s="164" t="s">
        <v>144</v>
      </c>
      <c r="B20" s="90" t="s">
        <v>352</v>
      </c>
      <c r="C20" s="91">
        <v>10</v>
      </c>
      <c r="D20" s="91" t="s">
        <v>145</v>
      </c>
      <c r="E20" s="91" t="s">
        <v>272</v>
      </c>
      <c r="F20" s="91"/>
      <c r="G20" s="92">
        <f>G21</f>
        <v>0</v>
      </c>
      <c r="H20" s="92">
        <f>H21</f>
        <v>0</v>
      </c>
    </row>
    <row r="21" spans="1:8" ht="33" customHeight="1" hidden="1" thickBot="1">
      <c r="A21" s="164" t="s">
        <v>366</v>
      </c>
      <c r="B21" s="99" t="s">
        <v>352</v>
      </c>
      <c r="C21" s="91">
        <v>10</v>
      </c>
      <c r="D21" s="91" t="s">
        <v>145</v>
      </c>
      <c r="E21" s="91" t="s">
        <v>272</v>
      </c>
      <c r="F21" s="91" t="s">
        <v>301</v>
      </c>
      <c r="G21" s="92"/>
      <c r="H21" s="92"/>
    </row>
    <row r="22" spans="1:8" ht="20.25" customHeight="1" hidden="1" thickBot="1">
      <c r="A22" s="288" t="s">
        <v>265</v>
      </c>
      <c r="B22" s="99" t="s">
        <v>264</v>
      </c>
      <c r="C22" s="100">
        <v>10</v>
      </c>
      <c r="D22" s="100" t="s">
        <v>148</v>
      </c>
      <c r="E22" s="100"/>
      <c r="F22" s="100"/>
      <c r="G22" s="101">
        <f>G23</f>
        <v>0</v>
      </c>
      <c r="H22" s="101">
        <f>H23</f>
        <v>0</v>
      </c>
    </row>
    <row r="23" spans="1:8" ht="18.75" customHeight="1" hidden="1" thickBot="1">
      <c r="A23" s="164" t="s">
        <v>144</v>
      </c>
      <c r="B23" s="99" t="s">
        <v>264</v>
      </c>
      <c r="C23" s="89" t="s">
        <v>16</v>
      </c>
      <c r="D23" s="89" t="s">
        <v>148</v>
      </c>
      <c r="E23" s="89" t="s">
        <v>272</v>
      </c>
      <c r="F23" s="89"/>
      <c r="G23" s="96">
        <f>G24</f>
        <v>0</v>
      </c>
      <c r="H23" s="96"/>
    </row>
    <row r="24" spans="1:8" ht="33.75" customHeight="1" hidden="1" thickBot="1">
      <c r="A24" s="164" t="s">
        <v>366</v>
      </c>
      <c r="B24" s="232" t="s">
        <v>264</v>
      </c>
      <c r="C24" s="91" t="s">
        <v>16</v>
      </c>
      <c r="D24" s="91" t="s">
        <v>148</v>
      </c>
      <c r="E24" s="91" t="s">
        <v>272</v>
      </c>
      <c r="F24" s="91" t="s">
        <v>301</v>
      </c>
      <c r="G24" s="92"/>
      <c r="H24" s="92">
        <v>0</v>
      </c>
    </row>
    <row r="25" spans="1:8" ht="18.75" customHeight="1" hidden="1" thickBot="1">
      <c r="A25" s="171" t="s">
        <v>135</v>
      </c>
      <c r="B25" s="334" t="s">
        <v>160</v>
      </c>
      <c r="C25" s="340" t="s">
        <v>151</v>
      </c>
      <c r="D25" s="93"/>
      <c r="E25" s="91"/>
      <c r="F25" s="91"/>
      <c r="G25" s="92">
        <f aca="true" t="shared" si="2" ref="G25:H28">G26</f>
        <v>0</v>
      </c>
      <c r="H25" s="92">
        <f t="shared" si="2"/>
        <v>0</v>
      </c>
    </row>
    <row r="26" spans="1:8" ht="32.25" hidden="1" thickBot="1">
      <c r="A26" s="163" t="s">
        <v>503</v>
      </c>
      <c r="B26" s="282" t="s">
        <v>160</v>
      </c>
      <c r="C26" s="340" t="s">
        <v>151</v>
      </c>
      <c r="D26" s="340" t="s">
        <v>151</v>
      </c>
      <c r="E26" s="91"/>
      <c r="F26" s="91"/>
      <c r="G26" s="92">
        <f t="shared" si="2"/>
        <v>0</v>
      </c>
      <c r="H26" s="92">
        <f t="shared" si="2"/>
        <v>0</v>
      </c>
    </row>
    <row r="27" spans="1:8" ht="48" hidden="1" thickBot="1">
      <c r="A27" s="164" t="s">
        <v>504</v>
      </c>
      <c r="B27" s="91" t="s">
        <v>494</v>
      </c>
      <c r="C27" s="91" t="s">
        <v>151</v>
      </c>
      <c r="D27" s="91" t="s">
        <v>151</v>
      </c>
      <c r="E27" s="91"/>
      <c r="F27" s="91"/>
      <c r="G27" s="92">
        <f t="shared" si="2"/>
        <v>0</v>
      </c>
      <c r="H27" s="92">
        <f t="shared" si="2"/>
        <v>0</v>
      </c>
    </row>
    <row r="28" spans="1:8" ht="32.25" hidden="1" thickBot="1">
      <c r="A28" s="164" t="s">
        <v>505</v>
      </c>
      <c r="B28" s="232" t="s">
        <v>489</v>
      </c>
      <c r="C28" s="91" t="s">
        <v>151</v>
      </c>
      <c r="D28" s="91" t="s">
        <v>151</v>
      </c>
      <c r="E28" s="91" t="s">
        <v>358</v>
      </c>
      <c r="F28" s="91"/>
      <c r="G28" s="92">
        <f t="shared" si="2"/>
        <v>0</v>
      </c>
      <c r="H28" s="92">
        <f t="shared" si="2"/>
        <v>0</v>
      </c>
    </row>
    <row r="29" spans="1:8" ht="32.25" hidden="1" thickBot="1">
      <c r="A29" s="164" t="s">
        <v>131</v>
      </c>
      <c r="B29" s="232" t="s">
        <v>489</v>
      </c>
      <c r="C29" s="100" t="s">
        <v>151</v>
      </c>
      <c r="D29" s="100" t="s">
        <v>151</v>
      </c>
      <c r="E29" s="100" t="s">
        <v>268</v>
      </c>
      <c r="F29" s="100" t="s">
        <v>301</v>
      </c>
      <c r="G29" s="92"/>
      <c r="H29" s="92"/>
    </row>
    <row r="30" spans="1:8" ht="16.5" thickBot="1">
      <c r="A30" s="171" t="s">
        <v>262</v>
      </c>
      <c r="B30" s="228" t="s">
        <v>160</v>
      </c>
      <c r="C30" s="93" t="s">
        <v>16</v>
      </c>
      <c r="D30" s="93"/>
      <c r="E30" s="93"/>
      <c r="F30" s="93"/>
      <c r="G30" s="92">
        <f>SUM(G31+G38)</f>
        <v>500000</v>
      </c>
      <c r="H30" s="92">
        <f>SUM(H31+H38)</f>
        <v>0</v>
      </c>
    </row>
    <row r="31" spans="1:8" ht="16.5" thickBot="1">
      <c r="A31" s="170" t="s">
        <v>142</v>
      </c>
      <c r="B31" s="90" t="s">
        <v>160</v>
      </c>
      <c r="C31" s="91" t="s">
        <v>16</v>
      </c>
      <c r="D31" s="91" t="s">
        <v>145</v>
      </c>
      <c r="E31" s="91"/>
      <c r="F31" s="91"/>
      <c r="G31" s="92">
        <f aca="true" t="shared" si="3" ref="G31:H35">G32</f>
        <v>450000</v>
      </c>
      <c r="H31" s="92">
        <f t="shared" si="3"/>
        <v>0</v>
      </c>
    </row>
    <row r="32" spans="1:8" ht="48" thickBot="1">
      <c r="A32" s="164" t="s">
        <v>484</v>
      </c>
      <c r="B32" s="90" t="s">
        <v>161</v>
      </c>
      <c r="C32" s="91" t="s">
        <v>363</v>
      </c>
      <c r="D32" s="91" t="s">
        <v>364</v>
      </c>
      <c r="E32" s="91"/>
      <c r="F32" s="91"/>
      <c r="G32" s="92">
        <f t="shared" si="3"/>
        <v>450000</v>
      </c>
      <c r="H32" s="92">
        <f t="shared" si="3"/>
        <v>0</v>
      </c>
    </row>
    <row r="33" spans="1:8" ht="32.25" thickBot="1">
      <c r="A33" s="164" t="s">
        <v>163</v>
      </c>
      <c r="B33" s="90" t="s">
        <v>162</v>
      </c>
      <c r="C33" s="91" t="s">
        <v>363</v>
      </c>
      <c r="D33" s="91" t="s">
        <v>145</v>
      </c>
      <c r="E33" s="91"/>
      <c r="F33" s="91"/>
      <c r="G33" s="92">
        <f t="shared" si="3"/>
        <v>450000</v>
      </c>
      <c r="H33" s="92">
        <f t="shared" si="3"/>
        <v>0</v>
      </c>
    </row>
    <row r="34" spans="1:8" ht="32.25" thickBot="1">
      <c r="A34" s="164" t="s">
        <v>143</v>
      </c>
      <c r="B34" s="90" t="s">
        <v>263</v>
      </c>
      <c r="C34" s="91" t="s">
        <v>16</v>
      </c>
      <c r="D34" s="91" t="s">
        <v>145</v>
      </c>
      <c r="E34" s="91"/>
      <c r="F34" s="91"/>
      <c r="G34" s="92">
        <f t="shared" si="3"/>
        <v>450000</v>
      </c>
      <c r="H34" s="92">
        <f t="shared" si="3"/>
        <v>0</v>
      </c>
    </row>
    <row r="35" spans="1:8" ht="32.25" thickBot="1">
      <c r="A35" s="164" t="s">
        <v>353</v>
      </c>
      <c r="B35" s="90" t="s">
        <v>352</v>
      </c>
      <c r="C35" s="91" t="s">
        <v>363</v>
      </c>
      <c r="D35" s="91" t="s">
        <v>145</v>
      </c>
      <c r="E35" s="91" t="s">
        <v>365</v>
      </c>
      <c r="F35" s="91"/>
      <c r="G35" s="92">
        <f t="shared" si="3"/>
        <v>450000</v>
      </c>
      <c r="H35" s="92">
        <f t="shared" si="3"/>
        <v>0</v>
      </c>
    </row>
    <row r="36" spans="1:8" ht="16.5" thickBot="1">
      <c r="A36" s="164" t="s">
        <v>144</v>
      </c>
      <c r="B36" s="99" t="s">
        <v>352</v>
      </c>
      <c r="C36" s="91" t="s">
        <v>363</v>
      </c>
      <c r="D36" s="91" t="s">
        <v>145</v>
      </c>
      <c r="E36" s="91" t="s">
        <v>272</v>
      </c>
      <c r="F36" s="91" t="s">
        <v>301</v>
      </c>
      <c r="G36" s="92">
        <v>450000</v>
      </c>
      <c r="H36" s="92"/>
    </row>
    <row r="37" spans="1:8" ht="16.5" thickBot="1">
      <c r="A37" s="164" t="s">
        <v>265</v>
      </c>
      <c r="B37" s="99" t="s">
        <v>160</v>
      </c>
      <c r="C37" s="100" t="s">
        <v>16</v>
      </c>
      <c r="D37" s="100" t="s">
        <v>148</v>
      </c>
      <c r="E37" s="100"/>
      <c r="F37" s="100"/>
      <c r="G37" s="92">
        <v>50000</v>
      </c>
      <c r="H37" s="92"/>
    </row>
    <row r="38" spans="1:8" ht="48" thickBot="1">
      <c r="A38" s="164" t="s">
        <v>484</v>
      </c>
      <c r="B38" s="99" t="s">
        <v>161</v>
      </c>
      <c r="C38" s="89" t="s">
        <v>16</v>
      </c>
      <c r="D38" s="89" t="s">
        <v>148</v>
      </c>
      <c r="E38" s="89"/>
      <c r="F38" s="89"/>
      <c r="G38" s="71">
        <f aca="true" t="shared" si="4" ref="G38:H44">G39</f>
        <v>50000</v>
      </c>
      <c r="H38" s="71">
        <f t="shared" si="4"/>
        <v>0</v>
      </c>
    </row>
    <row r="39" spans="1:8" ht="32.25" thickBot="1">
      <c r="A39" s="164" t="s">
        <v>163</v>
      </c>
      <c r="B39" s="99" t="s">
        <v>162</v>
      </c>
      <c r="C39" s="91" t="s">
        <v>16</v>
      </c>
      <c r="D39" s="91" t="s">
        <v>148</v>
      </c>
      <c r="E39" s="91"/>
      <c r="F39" s="91"/>
      <c r="G39" s="341">
        <f t="shared" si="4"/>
        <v>50000</v>
      </c>
      <c r="H39" s="347">
        <f t="shared" si="4"/>
        <v>0</v>
      </c>
    </row>
    <row r="40" spans="1:8" ht="32.25" thickBot="1">
      <c r="A40" s="164" t="s">
        <v>143</v>
      </c>
      <c r="B40" s="99" t="s">
        <v>263</v>
      </c>
      <c r="C40" s="91" t="s">
        <v>16</v>
      </c>
      <c r="D40" s="91" t="s">
        <v>148</v>
      </c>
      <c r="E40" s="91"/>
      <c r="F40" s="91"/>
      <c r="G40" s="341">
        <f t="shared" si="4"/>
        <v>50000</v>
      </c>
      <c r="H40" s="347">
        <f t="shared" si="4"/>
        <v>0</v>
      </c>
    </row>
    <row r="41" spans="1:8" ht="32.25" thickBot="1">
      <c r="A41" s="164" t="s">
        <v>266</v>
      </c>
      <c r="B41" s="99" t="s">
        <v>264</v>
      </c>
      <c r="C41" s="93" t="s">
        <v>16</v>
      </c>
      <c r="D41" s="91" t="s">
        <v>148</v>
      </c>
      <c r="E41" s="91" t="s">
        <v>365</v>
      </c>
      <c r="F41" s="91"/>
      <c r="G41" s="341">
        <v>50000</v>
      </c>
      <c r="H41" s="347"/>
    </row>
    <row r="42" spans="1:8" ht="15.75">
      <c r="A42" s="344" t="s">
        <v>144</v>
      </c>
      <c r="B42" s="232" t="s">
        <v>264</v>
      </c>
      <c r="C42" s="91" t="s">
        <v>16</v>
      </c>
      <c r="D42" s="91" t="s">
        <v>148</v>
      </c>
      <c r="E42" s="91" t="s">
        <v>272</v>
      </c>
      <c r="F42" s="91" t="s">
        <v>301</v>
      </c>
      <c r="G42" s="346">
        <v>50000</v>
      </c>
      <c r="H42" s="347"/>
    </row>
    <row r="43" spans="1:8" ht="15.75" hidden="1">
      <c r="A43" s="335" t="s">
        <v>417</v>
      </c>
      <c r="B43" s="63" t="s">
        <v>160</v>
      </c>
      <c r="C43" s="66" t="s">
        <v>17</v>
      </c>
      <c r="D43" s="66" t="s">
        <v>146</v>
      </c>
      <c r="E43" s="91"/>
      <c r="F43" s="91"/>
      <c r="G43" s="341">
        <f t="shared" si="4"/>
        <v>0</v>
      </c>
      <c r="H43" s="343"/>
    </row>
    <row r="44" spans="1:8" ht="31.5" hidden="1">
      <c r="A44" s="267" t="s">
        <v>475</v>
      </c>
      <c r="B44" s="63" t="s">
        <v>418</v>
      </c>
      <c r="C44" s="66" t="s">
        <v>17</v>
      </c>
      <c r="D44" s="66" t="s">
        <v>146</v>
      </c>
      <c r="E44" s="91"/>
      <c r="F44" s="91"/>
      <c r="G44" s="341">
        <f t="shared" si="4"/>
        <v>0</v>
      </c>
      <c r="H44" s="342"/>
    </row>
    <row r="45" spans="1:8" ht="15.75" hidden="1">
      <c r="A45" s="229" t="s">
        <v>420</v>
      </c>
      <c r="B45" s="68" t="s">
        <v>418</v>
      </c>
      <c r="C45" s="67" t="s">
        <v>17</v>
      </c>
      <c r="D45" s="67" t="s">
        <v>146</v>
      </c>
      <c r="E45" s="91" t="s">
        <v>419</v>
      </c>
      <c r="F45" s="91" t="s">
        <v>301</v>
      </c>
      <c r="G45" s="341"/>
      <c r="H45" s="342"/>
    </row>
    <row r="46" spans="1:8" ht="16.5" thickBot="1">
      <c r="A46" s="336" t="s">
        <v>22</v>
      </c>
      <c r="B46" s="337"/>
      <c r="C46" s="338"/>
      <c r="D46" s="338"/>
      <c r="E46" s="338"/>
      <c r="F46" s="338"/>
      <c r="G46" s="348">
        <f>SUM(G30)</f>
        <v>500000</v>
      </c>
      <c r="H46" s="379">
        <f>SUM(H42)</f>
        <v>0</v>
      </c>
    </row>
  </sheetData>
  <sheetProtection/>
  <mergeCells count="10">
    <mergeCell ref="D2:H2"/>
    <mergeCell ref="G4:H4"/>
    <mergeCell ref="A3:H3"/>
    <mergeCell ref="A1:H1"/>
    <mergeCell ref="A5:A6"/>
    <mergeCell ref="B5:B6"/>
    <mergeCell ref="C5:C6"/>
    <mergeCell ref="D5:D6"/>
    <mergeCell ref="E5:E6"/>
    <mergeCell ref="F5:F6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SheetLayoutView="100" zoomScalePageLayoutView="0" workbookViewId="0" topLeftCell="A1">
      <selection activeCell="C2" sqref="C2:D2"/>
    </sheetView>
  </sheetViews>
  <sheetFormatPr defaultColWidth="9.140625" defaultRowHeight="15"/>
  <cols>
    <col min="1" max="1" width="65.421875" style="43" customWidth="1"/>
    <col min="2" max="2" width="17.421875" style="86" customWidth="1"/>
    <col min="3" max="3" width="18.8515625" style="87" customWidth="1"/>
    <col min="4" max="4" width="21.8515625" style="87" customWidth="1"/>
    <col min="6" max="7" width="9.140625" style="0" customWidth="1"/>
  </cols>
  <sheetData>
    <row r="1" spans="1:4" ht="91.5" customHeight="1">
      <c r="A1" s="398" t="s">
        <v>462</v>
      </c>
      <c r="B1" s="455"/>
      <c r="C1" s="455"/>
      <c r="D1" s="455"/>
    </row>
    <row r="2" spans="1:4" ht="13.5" customHeight="1">
      <c r="A2" s="143"/>
      <c r="B2" s="144"/>
      <c r="C2" s="455"/>
      <c r="D2" s="455"/>
    </row>
    <row r="3" spans="1:4" ht="44.25" customHeight="1">
      <c r="A3" s="447" t="s">
        <v>463</v>
      </c>
      <c r="B3" s="448"/>
      <c r="C3" s="448"/>
      <c r="D3" s="448"/>
    </row>
    <row r="5" spans="1:4" ht="15.75" customHeight="1">
      <c r="A5" s="464" t="s">
        <v>8</v>
      </c>
      <c r="B5" s="465" t="s">
        <v>128</v>
      </c>
      <c r="C5" s="466"/>
      <c r="D5" s="467"/>
    </row>
    <row r="6" spans="1:4" ht="49.5" customHeight="1">
      <c r="A6" s="464"/>
      <c r="B6" s="294" t="s">
        <v>428</v>
      </c>
      <c r="C6" s="294" t="s">
        <v>429</v>
      </c>
      <c r="D6" s="294" t="s">
        <v>430</v>
      </c>
    </row>
    <row r="7" spans="1:4" ht="54" customHeight="1">
      <c r="A7" s="289" t="s">
        <v>422</v>
      </c>
      <c r="B7" s="295">
        <f aca="true" t="shared" si="0" ref="B7:D8">B8</f>
        <v>0</v>
      </c>
      <c r="C7" s="295">
        <f t="shared" si="0"/>
        <v>0</v>
      </c>
      <c r="D7" s="295">
        <f t="shared" si="0"/>
        <v>0</v>
      </c>
    </row>
    <row r="8" spans="1:4" ht="50.25" customHeight="1">
      <c r="A8" s="290" t="s">
        <v>423</v>
      </c>
      <c r="B8" s="296">
        <f>B9</f>
        <v>0</v>
      </c>
      <c r="C8" s="296">
        <f t="shared" si="0"/>
        <v>0</v>
      </c>
      <c r="D8" s="296">
        <f t="shared" si="0"/>
        <v>0</v>
      </c>
    </row>
    <row r="9" spans="1:4" ht="50.25" customHeight="1">
      <c r="A9" s="291" t="s">
        <v>424</v>
      </c>
      <c r="B9" s="296"/>
      <c r="C9" s="296"/>
      <c r="D9" s="296"/>
    </row>
    <row r="10" spans="1:4" ht="38.25" customHeight="1">
      <c r="A10" s="292" t="s">
        <v>425</v>
      </c>
      <c r="B10" s="297">
        <f aca="true" t="shared" si="1" ref="B10:D11">B11</f>
        <v>0</v>
      </c>
      <c r="C10" s="297">
        <f t="shared" si="1"/>
        <v>0</v>
      </c>
      <c r="D10" s="297">
        <f t="shared" si="1"/>
        <v>0</v>
      </c>
    </row>
    <row r="11" spans="1:4" ht="42" customHeight="1">
      <c r="A11" s="293" t="s">
        <v>426</v>
      </c>
      <c r="B11" s="296">
        <f>B12</f>
        <v>0</v>
      </c>
      <c r="C11" s="296">
        <f t="shared" si="1"/>
        <v>0</v>
      </c>
      <c r="D11" s="296">
        <f t="shared" si="1"/>
        <v>0</v>
      </c>
    </row>
    <row r="12" spans="1:4" ht="44.25" customHeight="1">
      <c r="A12" s="293" t="s">
        <v>427</v>
      </c>
      <c r="B12" s="296"/>
      <c r="C12" s="296"/>
      <c r="D12" s="296"/>
    </row>
  </sheetData>
  <sheetProtection/>
  <mergeCells count="5">
    <mergeCell ref="A3:D3"/>
    <mergeCell ref="A1:D1"/>
    <mergeCell ref="A5:A6"/>
    <mergeCell ref="C2:D2"/>
    <mergeCell ref="B5:D5"/>
  </mergeCells>
  <printOptions/>
  <pageMargins left="0.6299212598425197" right="0.3937007874015748" top="0.35433070866141736" bottom="0.35433070866141736" header="0.2755905511811024" footer="0.31496062992125984"/>
  <pageSetup fitToHeight="0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K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6">
      <selection activeCell="M32" sqref="M3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397" t="s">
        <v>537</v>
      </c>
      <c r="B1" s="397"/>
      <c r="C1" s="397"/>
      <c r="D1" s="397"/>
      <c r="E1" s="2"/>
    </row>
    <row r="2" spans="1:5" ht="12" customHeight="1">
      <c r="A2" s="139"/>
      <c r="B2" s="397" t="s">
        <v>575</v>
      </c>
      <c r="C2" s="397"/>
      <c r="D2" s="397"/>
      <c r="E2" s="2"/>
    </row>
    <row r="3" spans="1:3" ht="32.25" customHeight="1">
      <c r="A3" s="396" t="s">
        <v>538</v>
      </c>
      <c r="B3" s="396"/>
      <c r="C3" s="396"/>
    </row>
    <row r="4" ht="15.75" thickBot="1">
      <c r="D4" s="140" t="s">
        <v>179</v>
      </c>
    </row>
    <row r="5" spans="1:4" ht="15.75" customHeight="1">
      <c r="A5" s="392" t="s">
        <v>24</v>
      </c>
      <c r="B5" s="399" t="s">
        <v>25</v>
      </c>
      <c r="C5" s="126" t="s">
        <v>26</v>
      </c>
      <c r="D5" s="127" t="s">
        <v>26</v>
      </c>
    </row>
    <row r="6" spans="1:4" ht="17.25" customHeight="1" thickBot="1">
      <c r="A6" s="393"/>
      <c r="B6" s="400"/>
      <c r="C6" s="128" t="s">
        <v>482</v>
      </c>
      <c r="D6" s="129" t="s">
        <v>539</v>
      </c>
    </row>
    <row r="7" spans="1:4" ht="47.25" customHeight="1" thickBot="1">
      <c r="A7" s="5" t="s">
        <v>27</v>
      </c>
      <c r="B7" s="6" t="s">
        <v>28</v>
      </c>
      <c r="C7" s="125" t="s">
        <v>23</v>
      </c>
      <c r="D7" s="130" t="s">
        <v>23</v>
      </c>
    </row>
    <row r="8" spans="1:4" ht="32.25" customHeight="1" thickBot="1">
      <c r="A8" s="5" t="s">
        <v>29</v>
      </c>
      <c r="B8" s="6" t="s">
        <v>30</v>
      </c>
      <c r="C8" s="125" t="s">
        <v>23</v>
      </c>
      <c r="D8" s="130" t="s">
        <v>23</v>
      </c>
    </row>
    <row r="9" spans="1:4" ht="45.75" customHeight="1" thickBot="1">
      <c r="A9" s="5" t="s">
        <v>31</v>
      </c>
      <c r="B9" s="6" t="s">
        <v>434</v>
      </c>
      <c r="C9" s="125" t="s">
        <v>23</v>
      </c>
      <c r="D9" s="130" t="s">
        <v>23</v>
      </c>
    </row>
    <row r="10" spans="1:4" ht="48" customHeight="1" thickBot="1">
      <c r="A10" s="8" t="s">
        <v>32</v>
      </c>
      <c r="B10" s="4" t="s">
        <v>435</v>
      </c>
      <c r="C10" s="124" t="s">
        <v>23</v>
      </c>
      <c r="D10" s="130" t="s">
        <v>23</v>
      </c>
    </row>
    <row r="11" spans="1:4" ht="60.75" customHeight="1" thickBot="1">
      <c r="A11" s="5" t="s">
        <v>33</v>
      </c>
      <c r="B11" s="6" t="s">
        <v>34</v>
      </c>
      <c r="C11" s="125" t="s">
        <v>23</v>
      </c>
      <c r="D11" s="130" t="s">
        <v>23</v>
      </c>
    </row>
    <row r="12" spans="1:4" ht="63.75" customHeight="1" thickBot="1">
      <c r="A12" s="8" t="s">
        <v>35</v>
      </c>
      <c r="B12" s="4" t="s">
        <v>36</v>
      </c>
      <c r="C12" s="124" t="s">
        <v>23</v>
      </c>
      <c r="D12" s="130" t="s">
        <v>23</v>
      </c>
    </row>
    <row r="13" spans="1:4" ht="47.25" customHeight="1" thickBot="1">
      <c r="A13" s="5" t="s">
        <v>37</v>
      </c>
      <c r="B13" s="6" t="s">
        <v>38</v>
      </c>
      <c r="C13" s="125" t="s">
        <v>23</v>
      </c>
      <c r="D13" s="130" t="s">
        <v>23</v>
      </c>
    </row>
    <row r="14" spans="1:4" ht="65.25" customHeight="1" thickBot="1">
      <c r="A14" s="5" t="s">
        <v>39</v>
      </c>
      <c r="B14" s="6" t="s">
        <v>436</v>
      </c>
      <c r="C14" s="125" t="s">
        <v>23</v>
      </c>
      <c r="D14" s="130" t="s">
        <v>23</v>
      </c>
    </row>
    <row r="15" spans="1:4" ht="77.25" customHeight="1" thickBot="1">
      <c r="A15" s="8" t="s">
        <v>40</v>
      </c>
      <c r="B15" s="4" t="s">
        <v>437</v>
      </c>
      <c r="C15" s="124" t="s">
        <v>23</v>
      </c>
      <c r="D15" s="130" t="s">
        <v>23</v>
      </c>
    </row>
    <row r="16" spans="1:4" ht="72" thickBot="1">
      <c r="A16" s="5" t="s">
        <v>41</v>
      </c>
      <c r="B16" s="6" t="s">
        <v>42</v>
      </c>
      <c r="C16" s="124" t="s">
        <v>23</v>
      </c>
      <c r="D16" s="130" t="s">
        <v>23</v>
      </c>
    </row>
    <row r="17" spans="1:4" ht="64.5" customHeight="1" thickBot="1">
      <c r="A17" s="8" t="s">
        <v>43</v>
      </c>
      <c r="B17" s="4" t="s">
        <v>44</v>
      </c>
      <c r="C17" s="124" t="s">
        <v>23</v>
      </c>
      <c r="D17" s="130" t="s">
        <v>23</v>
      </c>
    </row>
    <row r="18" spans="1:4" ht="33" customHeight="1" thickBot="1">
      <c r="A18" s="5" t="s">
        <v>45</v>
      </c>
      <c r="B18" s="6" t="s">
        <v>46</v>
      </c>
      <c r="C18" s="233">
        <v>130265</v>
      </c>
      <c r="D18" s="260">
        <v>148675</v>
      </c>
    </row>
    <row r="19" spans="1:4" ht="31.5" customHeight="1" thickBot="1">
      <c r="A19" s="5" t="s">
        <v>47</v>
      </c>
      <c r="B19" s="6" t="s">
        <v>48</v>
      </c>
      <c r="C19" s="234">
        <f aca="true" t="shared" si="0" ref="C19:D21">C20</f>
        <v>-15584646</v>
      </c>
      <c r="D19" s="261">
        <f t="shared" si="0"/>
        <v>-15975346</v>
      </c>
    </row>
    <row r="20" spans="1:4" ht="32.25" customHeight="1" thickBot="1">
      <c r="A20" s="8" t="s">
        <v>49</v>
      </c>
      <c r="B20" s="4" t="s">
        <v>50</v>
      </c>
      <c r="C20" s="147">
        <f t="shared" si="0"/>
        <v>-15584646</v>
      </c>
      <c r="D20" s="148">
        <f t="shared" si="0"/>
        <v>-15975346</v>
      </c>
    </row>
    <row r="21" spans="1:4" ht="33" customHeight="1" thickBot="1">
      <c r="A21" s="8" t="s">
        <v>51</v>
      </c>
      <c r="B21" s="4" t="s">
        <v>52</v>
      </c>
      <c r="C21" s="147">
        <f t="shared" si="0"/>
        <v>-15584646</v>
      </c>
      <c r="D21" s="148">
        <f t="shared" si="0"/>
        <v>-15975346</v>
      </c>
    </row>
    <row r="22" spans="1:4" ht="33.75" customHeight="1" thickBot="1">
      <c r="A22" s="8" t="s">
        <v>53</v>
      </c>
      <c r="B22" s="4" t="s">
        <v>54</v>
      </c>
      <c r="C22" s="147">
        <v>-15584646</v>
      </c>
      <c r="D22" s="148">
        <v>-15975346</v>
      </c>
    </row>
    <row r="23" spans="1:4" ht="33" customHeight="1" thickBot="1">
      <c r="A23" s="5" t="s">
        <v>55</v>
      </c>
      <c r="B23" s="6" t="s">
        <v>56</v>
      </c>
      <c r="C23" s="233">
        <f aca="true" t="shared" si="1" ref="C23:D25">C24</f>
        <v>15714911</v>
      </c>
      <c r="D23" s="260">
        <f t="shared" si="1"/>
        <v>16124021</v>
      </c>
    </row>
    <row r="24" spans="1:4" ht="31.5" customHeight="1" thickBot="1">
      <c r="A24" s="8" t="s">
        <v>57</v>
      </c>
      <c r="B24" s="4" t="s">
        <v>58</v>
      </c>
      <c r="C24" s="235">
        <f t="shared" si="1"/>
        <v>15714911</v>
      </c>
      <c r="D24" s="262">
        <f t="shared" si="1"/>
        <v>16124021</v>
      </c>
    </row>
    <row r="25" spans="1:4" ht="33.75" customHeight="1" thickBot="1">
      <c r="A25" s="8" t="s">
        <v>59</v>
      </c>
      <c r="B25" s="4" t="s">
        <v>60</v>
      </c>
      <c r="C25" s="235">
        <f t="shared" si="1"/>
        <v>15714911</v>
      </c>
      <c r="D25" s="262">
        <f t="shared" si="1"/>
        <v>16124021</v>
      </c>
    </row>
    <row r="26" spans="1:4" ht="34.5" customHeight="1" thickBot="1">
      <c r="A26" s="8" t="s">
        <v>61</v>
      </c>
      <c r="B26" s="4" t="s">
        <v>62</v>
      </c>
      <c r="C26" s="147">
        <v>15714911</v>
      </c>
      <c r="D26" s="148">
        <v>16124021</v>
      </c>
    </row>
    <row r="27" spans="1:4" ht="21.75" customHeight="1" thickBot="1">
      <c r="A27" s="394" t="s">
        <v>63</v>
      </c>
      <c r="B27" s="395"/>
      <c r="C27" s="233">
        <v>130265</v>
      </c>
      <c r="D27" s="260">
        <v>148675</v>
      </c>
    </row>
  </sheetData>
  <sheetProtection/>
  <mergeCells count="6">
    <mergeCell ref="A1:D1"/>
    <mergeCell ref="A3:C3"/>
    <mergeCell ref="A5:A6"/>
    <mergeCell ref="B5:B6"/>
    <mergeCell ref="A27:B27"/>
    <mergeCell ref="B2:D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7109375" style="0" customWidth="1"/>
  </cols>
  <sheetData>
    <row r="1" spans="1:3" ht="15">
      <c r="A1" s="403"/>
      <c r="B1" s="403"/>
      <c r="C1" s="403"/>
    </row>
    <row r="2" spans="1:3" ht="92.25" customHeight="1">
      <c r="A2" s="401" t="s">
        <v>540</v>
      </c>
      <c r="B2" s="402"/>
      <c r="C2" s="402"/>
    </row>
    <row r="3" spans="1:3" ht="18" customHeight="1">
      <c r="A3" s="141"/>
      <c r="B3" s="142"/>
      <c r="C3" s="142" t="s">
        <v>556</v>
      </c>
    </row>
    <row r="4" spans="1:3" ht="15.75">
      <c r="A4" s="410" t="s">
        <v>76</v>
      </c>
      <c r="B4" s="410"/>
      <c r="C4" s="410"/>
    </row>
    <row r="5" spans="1:3" ht="57.75" customHeight="1">
      <c r="A5" s="396" t="s">
        <v>541</v>
      </c>
      <c r="B5" s="416"/>
      <c r="C5" s="416"/>
    </row>
    <row r="6" spans="1:3" ht="16.5" thickBot="1">
      <c r="A6" s="415" t="s">
        <v>180</v>
      </c>
      <c r="B6" s="415"/>
      <c r="C6" s="415"/>
    </row>
    <row r="7" spans="1:3" ht="15.75" thickBot="1">
      <c r="A7" s="19"/>
      <c r="B7" s="16"/>
      <c r="C7" s="16"/>
    </row>
    <row r="8" spans="1:3" ht="36" customHeight="1">
      <c r="A8" s="413" t="s">
        <v>75</v>
      </c>
      <c r="B8" s="414"/>
      <c r="C8" s="407" t="s">
        <v>182</v>
      </c>
    </row>
    <row r="9" spans="1:3" ht="15.75" customHeight="1">
      <c r="A9" s="22" t="s">
        <v>64</v>
      </c>
      <c r="B9" s="404" t="s">
        <v>181</v>
      </c>
      <c r="C9" s="408"/>
    </row>
    <row r="10" spans="1:3" ht="15.75" customHeight="1">
      <c r="A10" s="23" t="s">
        <v>65</v>
      </c>
      <c r="B10" s="405"/>
      <c r="C10" s="408"/>
    </row>
    <row r="11" spans="1:3" ht="16.5" thickBot="1">
      <c r="A11" s="24" t="s">
        <v>66</v>
      </c>
      <c r="B11" s="406"/>
      <c r="C11" s="409"/>
    </row>
    <row r="12" spans="1:3" ht="36" customHeight="1" thickBot="1">
      <c r="A12" s="20" t="s">
        <v>301</v>
      </c>
      <c r="B12" s="411" t="s">
        <v>300</v>
      </c>
      <c r="C12" s="412"/>
    </row>
    <row r="13" spans="1:3" ht="67.5" customHeight="1" thickBot="1">
      <c r="A13" s="20" t="s">
        <v>301</v>
      </c>
      <c r="B13" s="134" t="s">
        <v>401</v>
      </c>
      <c r="C13" s="134" t="s">
        <v>235</v>
      </c>
    </row>
    <row r="14" spans="1:6" ht="50.25" customHeight="1" thickBot="1">
      <c r="A14" s="20" t="s">
        <v>301</v>
      </c>
      <c r="B14" s="14" t="s">
        <v>67</v>
      </c>
      <c r="C14" s="14" t="s">
        <v>183</v>
      </c>
      <c r="F14" s="18"/>
    </row>
    <row r="15" spans="1:6" ht="36" customHeight="1" thickBot="1">
      <c r="A15" s="20" t="s">
        <v>301</v>
      </c>
      <c r="B15" s="78" t="s">
        <v>184</v>
      </c>
      <c r="C15" s="79" t="s">
        <v>185</v>
      </c>
      <c r="F15" s="18"/>
    </row>
    <row r="16" spans="1:3" ht="18.75" customHeight="1" thickBot="1">
      <c r="A16" s="20" t="s">
        <v>301</v>
      </c>
      <c r="B16" s="14" t="s">
        <v>68</v>
      </c>
      <c r="C16" s="14" t="s">
        <v>186</v>
      </c>
    </row>
    <row r="17" spans="1:3" ht="68.25" customHeight="1" thickBot="1">
      <c r="A17" s="20" t="s">
        <v>301</v>
      </c>
      <c r="B17" s="14" t="s">
        <v>69</v>
      </c>
      <c r="C17" s="14" t="s">
        <v>187</v>
      </c>
    </row>
    <row r="18" spans="1:3" ht="66" customHeight="1" thickBot="1">
      <c r="A18" s="20" t="s">
        <v>301</v>
      </c>
      <c r="B18" s="14" t="s">
        <v>70</v>
      </c>
      <c r="C18" s="14" t="s">
        <v>188</v>
      </c>
    </row>
    <row r="19" spans="1:3" ht="67.5" customHeight="1" thickBot="1">
      <c r="A19" s="20" t="s">
        <v>301</v>
      </c>
      <c r="B19" s="14" t="s">
        <v>71</v>
      </c>
      <c r="C19" s="14" t="s">
        <v>189</v>
      </c>
    </row>
    <row r="20" spans="1:3" ht="68.25" customHeight="1" thickBot="1">
      <c r="A20" s="20" t="s">
        <v>301</v>
      </c>
      <c r="B20" s="14" t="s">
        <v>72</v>
      </c>
      <c r="C20" s="14" t="s">
        <v>190</v>
      </c>
    </row>
    <row r="21" spans="1:3" ht="54" customHeight="1" thickBot="1">
      <c r="A21" s="20" t="s">
        <v>301</v>
      </c>
      <c r="B21" s="253" t="s">
        <v>384</v>
      </c>
      <c r="C21" s="14" t="s">
        <v>385</v>
      </c>
    </row>
    <row r="22" spans="1:3" ht="21.75" customHeight="1" thickBot="1">
      <c r="A22" s="20" t="s">
        <v>301</v>
      </c>
      <c r="B22" s="14" t="s">
        <v>73</v>
      </c>
      <c r="C22" s="14" t="s">
        <v>191</v>
      </c>
    </row>
    <row r="23" spans="1:3" ht="20.25" customHeight="1" thickBot="1">
      <c r="A23" s="20" t="s">
        <v>301</v>
      </c>
      <c r="B23" s="14" t="s">
        <v>74</v>
      </c>
      <c r="C23" s="14" t="s">
        <v>192</v>
      </c>
    </row>
    <row r="24" spans="1:3" ht="33" customHeight="1" thickBot="1">
      <c r="A24" s="20" t="s">
        <v>301</v>
      </c>
      <c r="B24" s="14" t="s">
        <v>302</v>
      </c>
      <c r="C24" s="14" t="s">
        <v>117</v>
      </c>
    </row>
    <row r="25" spans="1:3" ht="33.75" customHeight="1" thickBot="1">
      <c r="A25" s="311" t="s">
        <v>301</v>
      </c>
      <c r="B25" s="14" t="s">
        <v>399</v>
      </c>
      <c r="C25" s="14" t="s">
        <v>400</v>
      </c>
    </row>
    <row r="26" ht="37.5" customHeight="1" hidden="1">
      <c r="A26" s="312"/>
    </row>
    <row r="27" spans="1:3" ht="24" customHeight="1">
      <c r="A27" s="313" t="s">
        <v>301</v>
      </c>
      <c r="B27" s="314" t="s">
        <v>464</v>
      </c>
      <c r="C27" s="315" t="s">
        <v>465</v>
      </c>
    </row>
    <row r="28" spans="1:3" ht="50.25" customHeight="1" thickBot="1">
      <c r="A28" s="20" t="s">
        <v>301</v>
      </c>
      <c r="B28" s="14" t="s">
        <v>373</v>
      </c>
      <c r="C28" s="14" t="s">
        <v>374</v>
      </c>
    </row>
    <row r="29" spans="1:3" ht="24" customHeight="1" thickBot="1">
      <c r="A29" s="319" t="s">
        <v>301</v>
      </c>
      <c r="B29" s="320" t="s">
        <v>469</v>
      </c>
      <c r="C29" s="14" t="s">
        <v>470</v>
      </c>
    </row>
    <row r="30" spans="1:3" ht="34.5" customHeight="1" thickBot="1">
      <c r="A30" s="313" t="s">
        <v>301</v>
      </c>
      <c r="B30" s="314" t="s">
        <v>471</v>
      </c>
      <c r="C30" s="321" t="s">
        <v>472</v>
      </c>
    </row>
    <row r="31" ht="15" hidden="1"/>
    <row r="32" spans="1:3" ht="19.5" customHeight="1" thickBot="1">
      <c r="A32" s="20" t="s">
        <v>301</v>
      </c>
      <c r="B32" s="14" t="s">
        <v>303</v>
      </c>
      <c r="C32" s="14" t="s">
        <v>193</v>
      </c>
    </row>
    <row r="33" spans="1:3" ht="31.5" customHeight="1" thickBot="1">
      <c r="A33" s="20" t="s">
        <v>301</v>
      </c>
      <c r="B33" s="14" t="s">
        <v>378</v>
      </c>
      <c r="C33" s="14" t="s">
        <v>379</v>
      </c>
    </row>
    <row r="34" spans="1:3" ht="49.5" customHeight="1" thickBot="1">
      <c r="A34" s="322" t="s">
        <v>301</v>
      </c>
      <c r="B34" s="79" t="s">
        <v>290</v>
      </c>
      <c r="C34" s="79" t="s">
        <v>476</v>
      </c>
    </row>
    <row r="35" spans="1:6" ht="36.75" customHeight="1" thickBot="1">
      <c r="A35" s="20" t="s">
        <v>301</v>
      </c>
      <c r="B35" s="14" t="s">
        <v>293</v>
      </c>
      <c r="C35" s="137" t="s">
        <v>194</v>
      </c>
      <c r="F35" t="s">
        <v>386</v>
      </c>
    </row>
    <row r="36" spans="1:3" ht="16.5" customHeight="1" thickBot="1">
      <c r="A36" s="20" t="s">
        <v>301</v>
      </c>
      <c r="B36" s="14" t="s">
        <v>304</v>
      </c>
      <c r="C36" s="14" t="s">
        <v>195</v>
      </c>
    </row>
    <row r="37" spans="1:3" ht="48" customHeight="1" thickBot="1">
      <c r="A37" s="20" t="s">
        <v>301</v>
      </c>
      <c r="B37" s="14" t="s">
        <v>299</v>
      </c>
      <c r="C37" s="14" t="s">
        <v>196</v>
      </c>
    </row>
    <row r="38" spans="1:3" ht="54" customHeight="1" thickBot="1">
      <c r="A38" s="20" t="s">
        <v>301</v>
      </c>
      <c r="B38" s="25" t="s">
        <v>305</v>
      </c>
      <c r="C38" s="25" t="s">
        <v>197</v>
      </c>
    </row>
    <row r="39" spans="1:3" ht="24" customHeight="1" thickBot="1">
      <c r="A39" s="20" t="s">
        <v>301</v>
      </c>
      <c r="B39" s="14" t="s">
        <v>306</v>
      </c>
      <c r="C39" s="14" t="s">
        <v>198</v>
      </c>
    </row>
    <row r="40" spans="1:3" ht="31.5" customHeight="1" thickBot="1">
      <c r="A40" s="20" t="s">
        <v>301</v>
      </c>
      <c r="B40" s="14" t="s">
        <v>307</v>
      </c>
      <c r="C40" s="14" t="s">
        <v>199</v>
      </c>
    </row>
    <row r="41" spans="1:3" ht="31.5" customHeight="1" thickBot="1">
      <c r="A41" s="20" t="s">
        <v>301</v>
      </c>
      <c r="B41" s="14" t="s">
        <v>367</v>
      </c>
      <c r="C41" s="14" t="s">
        <v>310</v>
      </c>
    </row>
    <row r="42" spans="1:3" ht="82.5" customHeight="1" thickBot="1">
      <c r="A42" s="20" t="s">
        <v>301</v>
      </c>
      <c r="B42" s="14" t="s">
        <v>368</v>
      </c>
      <c r="C42" s="14" t="s">
        <v>200</v>
      </c>
    </row>
    <row r="43" spans="1:3" ht="52.5" customHeight="1" thickBot="1">
      <c r="A43" s="20" t="s">
        <v>301</v>
      </c>
      <c r="B43" s="14" t="s">
        <v>308</v>
      </c>
      <c r="C43" s="14" t="s">
        <v>201</v>
      </c>
    </row>
    <row r="44" spans="1:3" ht="35.25" customHeight="1" thickBot="1">
      <c r="A44" s="20" t="s">
        <v>301</v>
      </c>
      <c r="B44" s="14" t="s">
        <v>309</v>
      </c>
      <c r="C44" s="149" t="s">
        <v>202</v>
      </c>
    </row>
  </sheetData>
  <sheetProtection/>
  <mergeCells count="9">
    <mergeCell ref="A2:C2"/>
    <mergeCell ref="A1:C1"/>
    <mergeCell ref="B9:B11"/>
    <mergeCell ref="C8:C11"/>
    <mergeCell ref="A4:C4"/>
    <mergeCell ref="B12:C12"/>
    <mergeCell ref="A8:B8"/>
    <mergeCell ref="A6:C6"/>
    <mergeCell ref="A5:C5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1" spans="1:3" ht="17.25">
      <c r="A1" s="421" t="s">
        <v>203</v>
      </c>
      <c r="B1" s="421"/>
      <c r="C1" s="421"/>
    </row>
    <row r="2" ht="15.75" thickBot="1"/>
    <row r="3" spans="1:3" ht="35.25" customHeight="1">
      <c r="A3" s="417" t="s">
        <v>204</v>
      </c>
      <c r="B3" s="418"/>
      <c r="C3" s="419" t="s">
        <v>207</v>
      </c>
    </row>
    <row r="4" spans="1:3" ht="56.25" customHeight="1" thickBot="1">
      <c r="A4" s="27" t="s">
        <v>205</v>
      </c>
      <c r="B4" s="26" t="s">
        <v>206</v>
      </c>
      <c r="C4" s="420"/>
    </row>
    <row r="5" spans="1:3" ht="32.25" thickBot="1">
      <c r="A5" s="17" t="s">
        <v>301</v>
      </c>
      <c r="B5" s="150" t="s">
        <v>77</v>
      </c>
      <c r="C5" s="151" t="s">
        <v>208</v>
      </c>
    </row>
    <row r="6" spans="1:3" ht="32.25" customHeight="1" thickBot="1">
      <c r="A6" s="17" t="s">
        <v>301</v>
      </c>
      <c r="B6" s="152" t="s">
        <v>78</v>
      </c>
      <c r="C6" s="153" t="s">
        <v>30</v>
      </c>
    </row>
    <row r="7" spans="1:3" ht="36.75" customHeight="1" thickBot="1">
      <c r="A7" s="17" t="s">
        <v>301</v>
      </c>
      <c r="B7" s="154" t="s">
        <v>79</v>
      </c>
      <c r="C7" s="155" t="s">
        <v>434</v>
      </c>
    </row>
    <row r="8" spans="1:3" ht="53.25" customHeight="1" thickBot="1">
      <c r="A8" s="17" t="s">
        <v>301</v>
      </c>
      <c r="B8" s="154" t="s">
        <v>80</v>
      </c>
      <c r="C8" s="155" t="s">
        <v>444</v>
      </c>
    </row>
    <row r="9" spans="1:3" ht="35.25" customHeight="1" thickBot="1">
      <c r="A9" s="17" t="s">
        <v>301</v>
      </c>
      <c r="B9" s="154" t="s">
        <v>81</v>
      </c>
      <c r="C9" s="155" t="s">
        <v>34</v>
      </c>
    </row>
    <row r="10" spans="1:3" ht="48.75" customHeight="1" thickBot="1">
      <c r="A10" s="17" t="s">
        <v>301</v>
      </c>
      <c r="B10" s="154" t="s">
        <v>82</v>
      </c>
      <c r="C10" s="155" t="s">
        <v>209</v>
      </c>
    </row>
    <row r="11" spans="1:3" ht="39" customHeight="1" thickBot="1">
      <c r="A11" s="17" t="s">
        <v>301</v>
      </c>
      <c r="B11" s="152" t="s">
        <v>83</v>
      </c>
      <c r="C11" s="153" t="s">
        <v>84</v>
      </c>
    </row>
    <row r="12" spans="1:3" ht="53.25" customHeight="1" thickBot="1">
      <c r="A12" s="17" t="s">
        <v>301</v>
      </c>
      <c r="B12" s="154" t="s">
        <v>85</v>
      </c>
      <c r="C12" s="155" t="s">
        <v>436</v>
      </c>
    </row>
    <row r="13" spans="1:3" ht="57" customHeight="1" thickBot="1">
      <c r="A13" s="17" t="s">
        <v>301</v>
      </c>
      <c r="B13" s="154" t="s">
        <v>86</v>
      </c>
      <c r="C13" s="155" t="s">
        <v>445</v>
      </c>
    </row>
    <row r="14" spans="1:3" ht="53.25" customHeight="1" thickBot="1">
      <c r="A14" s="17" t="s">
        <v>301</v>
      </c>
      <c r="B14" s="154" t="s">
        <v>87</v>
      </c>
      <c r="C14" s="155" t="s">
        <v>42</v>
      </c>
    </row>
    <row r="15" spans="1:3" ht="55.5" customHeight="1" thickBot="1">
      <c r="A15" s="17" t="s">
        <v>301</v>
      </c>
      <c r="B15" s="154" t="s">
        <v>88</v>
      </c>
      <c r="C15" s="155" t="s">
        <v>210</v>
      </c>
    </row>
    <row r="16" spans="1:3" ht="33.75" customHeight="1" thickBot="1">
      <c r="A16" s="17" t="s">
        <v>301</v>
      </c>
      <c r="B16" s="152" t="s">
        <v>211</v>
      </c>
      <c r="C16" s="153" t="s">
        <v>46</v>
      </c>
    </row>
    <row r="17" spans="1:3" ht="18" customHeight="1" thickBot="1">
      <c r="A17" s="17" t="s">
        <v>301</v>
      </c>
      <c r="B17" s="152" t="s">
        <v>89</v>
      </c>
      <c r="C17" s="156" t="s">
        <v>90</v>
      </c>
    </row>
    <row r="18" spans="1:3" ht="16.5" customHeight="1" thickBot="1">
      <c r="A18" s="17" t="s">
        <v>301</v>
      </c>
      <c r="B18" s="154" t="s">
        <v>91</v>
      </c>
      <c r="C18" s="157" t="s">
        <v>92</v>
      </c>
    </row>
    <row r="19" spans="1:3" ht="35.25" customHeight="1" thickBot="1">
      <c r="A19" s="17" t="s">
        <v>301</v>
      </c>
      <c r="B19" s="154" t="s">
        <v>93</v>
      </c>
      <c r="C19" s="157" t="s">
        <v>94</v>
      </c>
    </row>
    <row r="20" spans="1:3" ht="31.5" customHeight="1" thickBot="1">
      <c r="A20" s="17" t="s">
        <v>301</v>
      </c>
      <c r="B20" s="154" t="s">
        <v>95</v>
      </c>
      <c r="C20" s="157" t="s">
        <v>212</v>
      </c>
    </row>
    <row r="21" spans="1:3" ht="22.5" customHeight="1" thickBot="1">
      <c r="A21" s="17" t="s">
        <v>301</v>
      </c>
      <c r="B21" s="152" t="s">
        <v>96</v>
      </c>
      <c r="C21" s="153" t="s">
        <v>97</v>
      </c>
    </row>
    <row r="22" spans="1:3" ht="21.75" customHeight="1" thickBot="1">
      <c r="A22" s="17" t="s">
        <v>301</v>
      </c>
      <c r="B22" s="154" t="s">
        <v>98</v>
      </c>
      <c r="C22" s="155" t="s">
        <v>213</v>
      </c>
    </row>
    <row r="23" spans="1:3" ht="35.25" customHeight="1" thickBot="1">
      <c r="A23" s="17" t="s">
        <v>301</v>
      </c>
      <c r="B23" s="154" t="s">
        <v>214</v>
      </c>
      <c r="C23" s="155" t="s">
        <v>215</v>
      </c>
    </row>
    <row r="24" spans="1:3" ht="34.5" customHeight="1" thickBot="1">
      <c r="A24" s="17" t="s">
        <v>301</v>
      </c>
      <c r="B24" s="154" t="s">
        <v>99</v>
      </c>
      <c r="C24" s="155" t="s">
        <v>216</v>
      </c>
    </row>
  </sheetData>
  <sheetProtection/>
  <mergeCells count="3">
    <mergeCell ref="A3:B3"/>
    <mergeCell ref="C3:C4"/>
    <mergeCell ref="A1:C1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8" customHeight="1">
      <c r="A2" s="401" t="s">
        <v>570</v>
      </c>
      <c r="B2" s="402"/>
    </row>
    <row r="3" spans="1:2" ht="21.75" customHeight="1">
      <c r="A3" s="401" t="s">
        <v>575</v>
      </c>
      <c r="B3" s="402"/>
    </row>
    <row r="4" spans="1:2" ht="79.5" customHeight="1">
      <c r="A4" s="422" t="s">
        <v>542</v>
      </c>
      <c r="B4" s="423"/>
    </row>
    <row r="5" ht="15.75" thickBot="1"/>
    <row r="6" spans="1:2" ht="34.5" customHeight="1" thickBot="1">
      <c r="A6" s="41" t="s">
        <v>75</v>
      </c>
      <c r="B6" s="33" t="s">
        <v>118</v>
      </c>
    </row>
    <row r="7" spans="1:2" ht="50.25" customHeight="1" thickBot="1">
      <c r="A7" s="42" t="s">
        <v>108</v>
      </c>
      <c r="B7" s="10" t="s">
        <v>11</v>
      </c>
    </row>
    <row r="8" spans="1:2" ht="23.25" customHeight="1" thickBot="1">
      <c r="A8" s="42" t="s">
        <v>110</v>
      </c>
      <c r="B8" s="10" t="s">
        <v>12</v>
      </c>
    </row>
    <row r="9" spans="1:2" ht="48.75" customHeight="1" thickBot="1">
      <c r="A9" s="42" t="s">
        <v>18</v>
      </c>
      <c r="B9" s="10" t="s">
        <v>13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SheetLayoutView="100" zoomScalePageLayoutView="0" workbookViewId="0" topLeftCell="A2">
      <selection activeCell="A3" sqref="A3:C3"/>
    </sheetView>
  </sheetViews>
  <sheetFormatPr defaultColWidth="9.140625" defaultRowHeight="15"/>
  <cols>
    <col min="1" max="1" width="32.140625" style="80" customWidth="1"/>
    <col min="2" max="2" width="74.00390625" style="80" customWidth="1"/>
    <col min="3" max="3" width="14.421875" style="80" customWidth="1"/>
    <col min="4" max="4" width="9.421875" style="81" customWidth="1"/>
    <col min="5" max="5" width="5.57421875" style="81" customWidth="1"/>
  </cols>
  <sheetData>
    <row r="1" spans="1:5" ht="105.75" customHeight="1" hidden="1">
      <c r="A1" s="398" t="s">
        <v>529</v>
      </c>
      <c r="B1" s="426"/>
      <c r="C1" s="426"/>
      <c r="D1" s="426"/>
      <c r="E1" s="349"/>
    </row>
    <row r="2" spans="1:5" ht="105.75" customHeight="1">
      <c r="A2" s="398" t="s">
        <v>598</v>
      </c>
      <c r="B2" s="398"/>
      <c r="C2" s="398"/>
      <c r="D2" s="349"/>
      <c r="E2" s="349"/>
    </row>
    <row r="3" spans="1:5" ht="117" customHeight="1">
      <c r="A3" s="398" t="s">
        <v>576</v>
      </c>
      <c r="B3" s="398"/>
      <c r="C3" s="398"/>
      <c r="D3" s="351"/>
      <c r="E3" s="352"/>
    </row>
    <row r="4" spans="1:5" ht="33.75" customHeight="1">
      <c r="A4" s="424" t="s">
        <v>534</v>
      </c>
      <c r="B4" s="425"/>
      <c r="C4" s="425"/>
      <c r="D4" s="425"/>
      <c r="E4" s="83"/>
    </row>
    <row r="5" spans="4:5" ht="17.25" customHeight="1" thickBot="1">
      <c r="D5" s="236" t="s">
        <v>179</v>
      </c>
      <c r="E5" s="236"/>
    </row>
    <row r="6" spans="1:5" ht="33.75" customHeight="1">
      <c r="A6" s="76" t="s">
        <v>100</v>
      </c>
      <c r="B6" s="429" t="s">
        <v>102</v>
      </c>
      <c r="C6" s="427" t="s">
        <v>460</v>
      </c>
      <c r="D6" s="427"/>
      <c r="E6" s="353"/>
    </row>
    <row r="7" spans="1:5" ht="24" customHeight="1" thickBot="1">
      <c r="A7" s="77" t="s">
        <v>101</v>
      </c>
      <c r="B7" s="430"/>
      <c r="C7" s="428"/>
      <c r="D7" s="428"/>
      <c r="E7" s="353"/>
    </row>
    <row r="8" spans="1:5" ht="20.25" customHeight="1" thickBot="1">
      <c r="A8" s="150" t="s">
        <v>103</v>
      </c>
      <c r="B8" s="151" t="s">
        <v>217</v>
      </c>
      <c r="C8" s="158">
        <f>SUM(C9+C13+C19+C22+C30+C33+C37)</f>
        <v>2570500</v>
      </c>
      <c r="D8" s="158"/>
      <c r="E8" s="298"/>
    </row>
    <row r="9" spans="1:5" ht="21.75" customHeight="1" thickBot="1">
      <c r="A9" s="152" t="s">
        <v>104</v>
      </c>
      <c r="B9" s="153" t="s">
        <v>218</v>
      </c>
      <c r="C9" s="279">
        <f>SUM(C10)</f>
        <v>960000</v>
      </c>
      <c r="D9" s="279"/>
      <c r="E9" s="298"/>
    </row>
    <row r="10" spans="1:5" s="61" customFormat="1" ht="21" customHeight="1" thickBot="1">
      <c r="A10" s="154" t="s">
        <v>105</v>
      </c>
      <c r="B10" s="155" t="s">
        <v>106</v>
      </c>
      <c r="C10" s="280">
        <f>SUM(C11+C12)</f>
        <v>960000</v>
      </c>
      <c r="D10" s="280"/>
      <c r="E10" s="276"/>
    </row>
    <row r="11" spans="1:5" s="61" customFormat="1" ht="68.25" customHeight="1" thickBot="1">
      <c r="A11" s="154" t="s">
        <v>107</v>
      </c>
      <c r="B11" s="155" t="s">
        <v>239</v>
      </c>
      <c r="C11" s="280">
        <v>925000</v>
      </c>
      <c r="D11" s="280"/>
      <c r="E11" s="276"/>
    </row>
    <row r="12" spans="1:5" s="61" customFormat="1" ht="48" customHeight="1" thickBot="1">
      <c r="A12" s="154" t="s">
        <v>481</v>
      </c>
      <c r="B12" s="323" t="s">
        <v>480</v>
      </c>
      <c r="C12" s="280">
        <v>35000</v>
      </c>
      <c r="D12" s="280"/>
      <c r="E12" s="276"/>
    </row>
    <row r="13" spans="1:5" s="61" customFormat="1" ht="33.75" customHeight="1" thickBot="1">
      <c r="A13" s="152" t="s">
        <v>1</v>
      </c>
      <c r="B13" s="153" t="s">
        <v>2</v>
      </c>
      <c r="C13" s="279">
        <f>SUM(C14)</f>
        <v>612600</v>
      </c>
      <c r="D13" s="279"/>
      <c r="E13" s="298"/>
    </row>
    <row r="14" spans="1:5" s="61" customFormat="1" ht="39.75" customHeight="1" thickBot="1">
      <c r="A14" s="154" t="s">
        <v>219</v>
      </c>
      <c r="B14" s="155" t="s">
        <v>220</v>
      </c>
      <c r="C14" s="280">
        <f>SUM(C15+C16+C17+C18)</f>
        <v>612600</v>
      </c>
      <c r="D14" s="280"/>
      <c r="E14" s="276"/>
    </row>
    <row r="15" spans="1:5" s="61" customFormat="1" ht="95.25" customHeight="1" thickBot="1">
      <c r="A15" s="154" t="s">
        <v>446</v>
      </c>
      <c r="B15" s="305" t="s">
        <v>447</v>
      </c>
      <c r="C15" s="280">
        <v>282800</v>
      </c>
      <c r="D15" s="280"/>
      <c r="E15" s="276"/>
    </row>
    <row r="16" spans="1:5" s="61" customFormat="1" ht="111.75" customHeight="1" thickBot="1">
      <c r="A16" s="154" t="s">
        <v>448</v>
      </c>
      <c r="B16" s="306" t="s">
        <v>449</v>
      </c>
      <c r="C16" s="280">
        <v>2100</v>
      </c>
      <c r="D16" s="280"/>
      <c r="E16" s="276"/>
    </row>
    <row r="17" spans="1:5" s="61" customFormat="1" ht="58.5" customHeight="1" thickBot="1">
      <c r="A17" s="154" t="s">
        <v>450</v>
      </c>
      <c r="B17" s="307" t="s">
        <v>451</v>
      </c>
      <c r="C17" s="280">
        <v>372600</v>
      </c>
      <c r="D17" s="280"/>
      <c r="E17" s="276"/>
    </row>
    <row r="18" spans="1:5" s="61" customFormat="1" ht="64.5" customHeight="1" thickBot="1">
      <c r="A18" s="154" t="s">
        <v>0</v>
      </c>
      <c r="B18" s="155" t="s">
        <v>7</v>
      </c>
      <c r="C18" s="280">
        <v>-44900</v>
      </c>
      <c r="D18" s="280"/>
      <c r="E18" s="363"/>
    </row>
    <row r="19" spans="1:5" ht="19.5" customHeight="1" thickBot="1">
      <c r="A19" s="152" t="s">
        <v>221</v>
      </c>
      <c r="B19" s="153" t="s">
        <v>222</v>
      </c>
      <c r="C19" s="279">
        <f>SUM(C20)</f>
        <v>3900</v>
      </c>
      <c r="D19" s="279"/>
      <c r="E19" s="298"/>
    </row>
    <row r="20" spans="1:5" ht="19.5" customHeight="1" thickBot="1">
      <c r="A20" s="154" t="s">
        <v>223</v>
      </c>
      <c r="B20" s="155" t="s">
        <v>224</v>
      </c>
      <c r="C20" s="280">
        <f>SUM(C21)</f>
        <v>3900</v>
      </c>
      <c r="D20" s="280"/>
      <c r="E20" s="276"/>
    </row>
    <row r="21" spans="1:5" s="61" customFormat="1" ht="18.75" customHeight="1" thickBot="1">
      <c r="A21" s="154" t="s">
        <v>225</v>
      </c>
      <c r="B21" s="155" t="s">
        <v>224</v>
      </c>
      <c r="C21" s="280">
        <v>3900</v>
      </c>
      <c r="D21" s="280"/>
      <c r="E21" s="276"/>
    </row>
    <row r="22" spans="1:5" ht="18.75" customHeight="1" thickBot="1">
      <c r="A22" s="152" t="s">
        <v>108</v>
      </c>
      <c r="B22" s="153" t="s">
        <v>226</v>
      </c>
      <c r="C22" s="159">
        <f>SUM(C23+C25)</f>
        <v>951000</v>
      </c>
      <c r="D22" s="159"/>
      <c r="E22" s="298"/>
    </row>
    <row r="23" spans="1:5" ht="21.75" customHeight="1" thickBot="1">
      <c r="A23" s="154" t="s">
        <v>109</v>
      </c>
      <c r="B23" s="155" t="s">
        <v>227</v>
      </c>
      <c r="C23" s="160">
        <f>SUM(C24)</f>
        <v>88000</v>
      </c>
      <c r="D23" s="160"/>
      <c r="E23" s="276"/>
    </row>
    <row r="24" spans="1:5" s="61" customFormat="1" ht="53.25" customHeight="1" thickBot="1">
      <c r="A24" s="154" t="s">
        <v>110</v>
      </c>
      <c r="B24" s="155" t="s">
        <v>228</v>
      </c>
      <c r="C24" s="160">
        <v>88000</v>
      </c>
      <c r="D24" s="160"/>
      <c r="E24" s="276"/>
    </row>
    <row r="25" spans="1:5" ht="18.75" customHeight="1" thickBot="1">
      <c r="A25" s="152" t="s">
        <v>111</v>
      </c>
      <c r="B25" s="153" t="s">
        <v>112</v>
      </c>
      <c r="C25" s="159">
        <f>SUM(C26+C28)</f>
        <v>863000</v>
      </c>
      <c r="D25" s="159"/>
      <c r="E25" s="298"/>
    </row>
    <row r="26" spans="1:5" s="61" customFormat="1" ht="18" customHeight="1" thickBot="1">
      <c r="A26" s="154" t="s">
        <v>19</v>
      </c>
      <c r="B26" s="155" t="s">
        <v>229</v>
      </c>
      <c r="C26" s="160">
        <v>564000</v>
      </c>
      <c r="D26" s="160"/>
      <c r="E26" s="276"/>
    </row>
    <row r="27" spans="1:5" s="61" customFormat="1" ht="30" customHeight="1" thickBot="1">
      <c r="A27" s="154" t="s">
        <v>18</v>
      </c>
      <c r="B27" s="155" t="s">
        <v>5</v>
      </c>
      <c r="C27" s="160">
        <v>564000</v>
      </c>
      <c r="D27" s="160"/>
      <c r="E27" s="276"/>
    </row>
    <row r="28" spans="1:5" s="61" customFormat="1" ht="19.5" customHeight="1" thickBot="1">
      <c r="A28" s="154" t="s">
        <v>21</v>
      </c>
      <c r="B28" s="155" t="s">
        <v>230</v>
      </c>
      <c r="C28" s="160">
        <f>SUM(C29)</f>
        <v>299000</v>
      </c>
      <c r="D28" s="160"/>
      <c r="E28" s="276"/>
    </row>
    <row r="29" spans="1:5" s="18" customFormat="1" ht="29.25" customHeight="1" thickBot="1">
      <c r="A29" s="154" t="s">
        <v>20</v>
      </c>
      <c r="B29" s="155" t="s">
        <v>6</v>
      </c>
      <c r="C29" s="160">
        <v>299000</v>
      </c>
      <c r="D29" s="160"/>
      <c r="E29" s="276"/>
    </row>
    <row r="30" spans="1:5" s="43" customFormat="1" ht="27" customHeight="1" thickBot="1">
      <c r="A30" s="152" t="s">
        <v>231</v>
      </c>
      <c r="B30" s="153" t="s">
        <v>232</v>
      </c>
      <c r="C30" s="159">
        <f>SUM(C31)</f>
        <v>3000</v>
      </c>
      <c r="D30" s="159"/>
      <c r="E30" s="298"/>
    </row>
    <row r="31" spans="1:5" s="43" customFormat="1" ht="54" customHeight="1" thickBot="1">
      <c r="A31" s="154" t="s">
        <v>233</v>
      </c>
      <c r="B31" s="155" t="s">
        <v>234</v>
      </c>
      <c r="C31" s="160">
        <f>SUM(C32)</f>
        <v>3000</v>
      </c>
      <c r="D31" s="160"/>
      <c r="E31" s="276"/>
    </row>
    <row r="32" spans="1:5" s="43" customFormat="1" ht="66" customHeight="1" thickBot="1">
      <c r="A32" s="154" t="s">
        <v>401</v>
      </c>
      <c r="B32" s="155" t="s">
        <v>235</v>
      </c>
      <c r="C32" s="160">
        <v>3000</v>
      </c>
      <c r="D32" s="160"/>
      <c r="E32" s="276"/>
    </row>
    <row r="33" spans="1:5" s="43" customFormat="1" ht="56.25" customHeight="1" thickBot="1">
      <c r="A33" s="152" t="s">
        <v>406</v>
      </c>
      <c r="B33" s="153" t="s">
        <v>407</v>
      </c>
      <c r="C33" s="159">
        <v>40000</v>
      </c>
      <c r="D33" s="159"/>
      <c r="E33" s="298"/>
    </row>
    <row r="34" spans="1:5" s="43" customFormat="1" ht="84.75" customHeight="1" thickBot="1">
      <c r="A34" s="154" t="s">
        <v>408</v>
      </c>
      <c r="B34" s="155" t="s">
        <v>409</v>
      </c>
      <c r="C34" s="160">
        <v>40000</v>
      </c>
      <c r="D34" s="160"/>
      <c r="E34" s="276"/>
    </row>
    <row r="35" spans="1:5" s="43" customFormat="1" ht="70.5" customHeight="1" thickBot="1">
      <c r="A35" s="154" t="s">
        <v>410</v>
      </c>
      <c r="B35" s="274" t="s">
        <v>411</v>
      </c>
      <c r="C35" s="160">
        <v>40000</v>
      </c>
      <c r="D35" s="160"/>
      <c r="E35" s="276"/>
    </row>
    <row r="36" spans="1:5" s="43" customFormat="1" ht="30" customHeight="1" thickBot="1">
      <c r="A36" s="154" t="s">
        <v>67</v>
      </c>
      <c r="B36" s="274" t="s">
        <v>412</v>
      </c>
      <c r="C36" s="160">
        <v>40000</v>
      </c>
      <c r="D36" s="160"/>
      <c r="E36" s="276"/>
    </row>
    <row r="37" spans="1:5" s="43" customFormat="1" ht="24.75" customHeight="1" hidden="1" thickBot="1">
      <c r="A37" s="152" t="s">
        <v>453</v>
      </c>
      <c r="B37" s="310" t="s">
        <v>454</v>
      </c>
      <c r="C37" s="159">
        <f>SUM(C38)</f>
        <v>0</v>
      </c>
      <c r="D37" s="159"/>
      <c r="E37" s="298"/>
    </row>
    <row r="38" spans="1:5" s="43" customFormat="1" ht="33" customHeight="1" hidden="1" thickBot="1">
      <c r="A38" s="154" t="s">
        <v>455</v>
      </c>
      <c r="B38" s="309" t="s">
        <v>456</v>
      </c>
      <c r="C38" s="160">
        <f>SUM(C39)</f>
        <v>0</v>
      </c>
      <c r="D38" s="160"/>
      <c r="E38" s="276"/>
    </row>
    <row r="39" spans="1:5" s="43" customFormat="1" ht="30" customHeight="1" hidden="1" thickBot="1">
      <c r="A39" s="154" t="s">
        <v>457</v>
      </c>
      <c r="B39" s="309" t="s">
        <v>458</v>
      </c>
      <c r="C39" s="160">
        <f>SUM(C40)</f>
        <v>0</v>
      </c>
      <c r="D39" s="160"/>
      <c r="E39" s="276"/>
    </row>
    <row r="40" spans="1:5" ht="32.25" customHeight="1" hidden="1" thickBot="1">
      <c r="A40" s="154" t="s">
        <v>459</v>
      </c>
      <c r="B40" s="308" t="s">
        <v>185</v>
      </c>
      <c r="C40" s="160"/>
      <c r="D40" s="160"/>
      <c r="E40" s="276"/>
    </row>
    <row r="41" spans="1:5" s="62" customFormat="1" ht="35.25" customHeight="1" thickBot="1">
      <c r="A41" s="152" t="s">
        <v>113</v>
      </c>
      <c r="B41" s="153" t="s">
        <v>114</v>
      </c>
      <c r="C41" s="159">
        <f>SUM(C42)</f>
        <v>23643088.28</v>
      </c>
      <c r="D41" s="159"/>
      <c r="E41" s="298"/>
    </row>
    <row r="42" spans="1:5" ht="32.25" thickBot="1">
      <c r="A42" s="152" t="s">
        <v>115</v>
      </c>
      <c r="B42" s="153" t="s">
        <v>236</v>
      </c>
      <c r="C42" s="159">
        <f>SUM(C43+C56+C63+C54+C52+C48)</f>
        <v>23643088.28</v>
      </c>
      <c r="D42" s="159"/>
      <c r="E42" s="298"/>
    </row>
    <row r="43" spans="1:5" ht="19.5" customHeight="1" thickBot="1">
      <c r="A43" s="161" t="s">
        <v>286</v>
      </c>
      <c r="B43" s="162" t="s">
        <v>237</v>
      </c>
      <c r="C43" s="160">
        <f>SUM(C46+C50+C44)</f>
        <v>14870288.28</v>
      </c>
      <c r="D43" s="160"/>
      <c r="E43" s="276"/>
    </row>
    <row r="44" spans="1:5" ht="34.5" customHeight="1" thickBot="1">
      <c r="A44" s="358" t="s">
        <v>522</v>
      </c>
      <c r="B44" s="202" t="s">
        <v>523</v>
      </c>
      <c r="C44" s="159">
        <v>2175000</v>
      </c>
      <c r="D44" s="159"/>
      <c r="E44" s="276"/>
    </row>
    <row r="45" spans="1:5" ht="36" customHeight="1" thickBot="1">
      <c r="A45" s="161" t="s">
        <v>302</v>
      </c>
      <c r="B45" s="14" t="s">
        <v>117</v>
      </c>
      <c r="C45" s="160">
        <v>2175000</v>
      </c>
      <c r="D45" s="160"/>
      <c r="E45" s="276"/>
    </row>
    <row r="46" spans="1:5" ht="16.5" thickBot="1">
      <c r="A46" s="245" t="s">
        <v>402</v>
      </c>
      <c r="B46" s="246" t="s">
        <v>116</v>
      </c>
      <c r="C46" s="160">
        <f>SUM(C47)</f>
        <v>12309000</v>
      </c>
      <c r="D46" s="160"/>
      <c r="E46" s="276"/>
    </row>
    <row r="47" spans="1:5" ht="32.25" customHeight="1" thickBot="1">
      <c r="A47" s="386" t="s">
        <v>399</v>
      </c>
      <c r="B47" s="14" t="s">
        <v>400</v>
      </c>
      <c r="C47" s="160">
        <v>12309000</v>
      </c>
      <c r="D47" s="160"/>
      <c r="E47" s="276"/>
    </row>
    <row r="48" spans="1:5" ht="46.5" customHeight="1" thickBot="1">
      <c r="A48" s="384" t="s">
        <v>582</v>
      </c>
      <c r="B48" s="385" t="s">
        <v>583</v>
      </c>
      <c r="C48" s="387">
        <v>276200</v>
      </c>
      <c r="D48" s="387"/>
      <c r="E48" s="276"/>
    </row>
    <row r="49" spans="1:5" ht="47.25" customHeight="1" thickBot="1">
      <c r="A49" s="383" t="s">
        <v>584</v>
      </c>
      <c r="B49" s="381" t="s">
        <v>585</v>
      </c>
      <c r="C49" s="380">
        <v>276200</v>
      </c>
      <c r="D49" s="380"/>
      <c r="E49" s="276"/>
    </row>
    <row r="50" spans="1:5" ht="16.5" thickBot="1">
      <c r="A50" s="152" t="s">
        <v>517</v>
      </c>
      <c r="B50" s="382" t="s">
        <v>466</v>
      </c>
      <c r="C50" s="159">
        <f>SUM(C51)</f>
        <v>386288.28</v>
      </c>
      <c r="D50" s="159"/>
      <c r="E50" s="298"/>
    </row>
    <row r="51" spans="1:5" ht="16.5" thickBot="1">
      <c r="A51" s="12" t="s">
        <v>303</v>
      </c>
      <c r="B51" s="316" t="s">
        <v>465</v>
      </c>
      <c r="C51" s="160">
        <v>386288.28</v>
      </c>
      <c r="D51" s="160"/>
      <c r="E51" s="276"/>
    </row>
    <row r="52" spans="1:5" ht="63.75" thickBot="1">
      <c r="A52" s="354" t="s">
        <v>518</v>
      </c>
      <c r="B52" s="357" t="s">
        <v>519</v>
      </c>
      <c r="C52" s="159">
        <v>8200000</v>
      </c>
      <c r="D52" s="159"/>
      <c r="E52" s="276"/>
    </row>
    <row r="53" spans="1:5" ht="63.75" thickBot="1">
      <c r="A53" s="355" t="s">
        <v>520</v>
      </c>
      <c r="B53" s="356" t="s">
        <v>521</v>
      </c>
      <c r="C53" s="160">
        <v>8200000</v>
      </c>
      <c r="D53" s="160"/>
      <c r="E53" s="276"/>
    </row>
    <row r="54" spans="1:5" ht="15.75" customHeight="1" hidden="1" thickBot="1">
      <c r="A54" s="152" t="s">
        <v>517</v>
      </c>
      <c r="B54" s="242" t="s">
        <v>383</v>
      </c>
      <c r="C54" s="159">
        <f>SUM(C55)</f>
        <v>0</v>
      </c>
      <c r="D54" s="159"/>
      <c r="E54" s="298"/>
    </row>
    <row r="55" spans="1:5" ht="16.5" customHeight="1" hidden="1" thickBot="1">
      <c r="A55" s="12" t="s">
        <v>303</v>
      </c>
      <c r="B55" s="243" t="s">
        <v>193</v>
      </c>
      <c r="C55" s="160"/>
      <c r="D55" s="160"/>
      <c r="E55" s="276"/>
    </row>
    <row r="56" spans="1:5" ht="32.25" thickBot="1">
      <c r="A56" s="195" t="s">
        <v>288</v>
      </c>
      <c r="B56" s="196" t="s">
        <v>287</v>
      </c>
      <c r="C56" s="159">
        <f>SUM(C59+C61+C58)</f>
        <v>261600</v>
      </c>
      <c r="D56" s="159"/>
      <c r="E56" s="298"/>
    </row>
    <row r="57" spans="1:5" ht="32.25" thickBot="1">
      <c r="A57" s="238" t="s">
        <v>376</v>
      </c>
      <c r="B57" s="237" t="s">
        <v>377</v>
      </c>
      <c r="C57" s="160">
        <f>SUM(C58)</f>
        <v>1000</v>
      </c>
      <c r="D57" s="160"/>
      <c r="E57" s="276"/>
    </row>
    <row r="58" spans="1:5" ht="31.5" customHeight="1" thickBot="1">
      <c r="A58" s="239" t="s">
        <v>378</v>
      </c>
      <c r="B58" s="240" t="s">
        <v>379</v>
      </c>
      <c r="C58" s="160">
        <v>1000</v>
      </c>
      <c r="D58" s="160"/>
      <c r="E58" s="276"/>
    </row>
    <row r="59" spans="1:5" ht="49.5" customHeight="1" thickBot="1">
      <c r="A59" s="244" t="s">
        <v>289</v>
      </c>
      <c r="B59" s="202" t="s">
        <v>476</v>
      </c>
      <c r="C59" s="159">
        <f>SUM(C60)</f>
        <v>210600</v>
      </c>
      <c r="D59" s="159"/>
      <c r="E59" s="298"/>
    </row>
    <row r="60" spans="1:5" ht="48" thickBot="1">
      <c r="A60" s="77" t="s">
        <v>290</v>
      </c>
      <c r="B60" s="79" t="s">
        <v>476</v>
      </c>
      <c r="C60" s="160">
        <v>210600</v>
      </c>
      <c r="D60" s="160"/>
      <c r="E60" s="276"/>
    </row>
    <row r="61" spans="1:5" ht="32.25" thickBot="1">
      <c r="A61" s="195" t="s">
        <v>292</v>
      </c>
      <c r="B61" s="196" t="s">
        <v>291</v>
      </c>
      <c r="C61" s="159">
        <f>SUM(C62)</f>
        <v>50000</v>
      </c>
      <c r="D61" s="159"/>
      <c r="E61" s="298"/>
    </row>
    <row r="62" spans="1:5" ht="32.25" thickBot="1">
      <c r="A62" s="197" t="s">
        <v>293</v>
      </c>
      <c r="B62" s="14" t="s">
        <v>194</v>
      </c>
      <c r="C62" s="160">
        <v>50000</v>
      </c>
      <c r="D62" s="160"/>
      <c r="E62" s="276"/>
    </row>
    <row r="63" spans="1:5" ht="16.5" thickBot="1">
      <c r="A63" s="200" t="s">
        <v>297</v>
      </c>
      <c r="B63" s="198" t="s">
        <v>294</v>
      </c>
      <c r="C63" s="159">
        <f>SUM(C64)</f>
        <v>35000</v>
      </c>
      <c r="D63" s="159"/>
      <c r="E63" s="298"/>
    </row>
    <row r="64" spans="1:5" ht="66.75" thickBot="1">
      <c r="A64" s="201" t="s">
        <v>298</v>
      </c>
      <c r="B64" s="199" t="s">
        <v>295</v>
      </c>
      <c r="C64" s="160">
        <f>SUM(C65)</f>
        <v>35000</v>
      </c>
      <c r="D64" s="160"/>
      <c r="E64" s="276"/>
    </row>
    <row r="65" spans="1:5" ht="66.75" thickBot="1">
      <c r="A65" s="201" t="s">
        <v>299</v>
      </c>
      <c r="B65" s="199" t="s">
        <v>296</v>
      </c>
      <c r="C65" s="160">
        <v>35000</v>
      </c>
      <c r="D65" s="160"/>
      <c r="E65" s="276"/>
    </row>
    <row r="66" spans="1:5" ht="16.5" thickBot="1">
      <c r="A66" s="154"/>
      <c r="B66" s="153" t="s">
        <v>238</v>
      </c>
      <c r="C66" s="159">
        <f>SUM(C42+C8)</f>
        <v>26213588.28</v>
      </c>
      <c r="D66" s="159" t="s">
        <v>587</v>
      </c>
      <c r="E66" s="298"/>
    </row>
  </sheetData>
  <sheetProtection/>
  <mergeCells count="7">
    <mergeCell ref="A4:D4"/>
    <mergeCell ref="A1:D1"/>
    <mergeCell ref="D6:D7"/>
    <mergeCell ref="B6:B7"/>
    <mergeCell ref="C6:C7"/>
    <mergeCell ref="A3:C3"/>
    <mergeCell ref="A2:C2"/>
  </mergeCells>
  <printOptions/>
  <pageMargins left="0.7" right="0.48" top="0.42" bottom="0.39" header="0.16" footer="0.3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SheetLayoutView="100" zoomScalePageLayoutView="0" workbookViewId="0" topLeftCell="A41">
      <selection activeCell="H54" sqref="H54"/>
    </sheetView>
  </sheetViews>
  <sheetFormatPr defaultColWidth="9.140625" defaultRowHeight="15"/>
  <cols>
    <col min="1" max="1" width="26.140625" style="80" customWidth="1"/>
    <col min="2" max="2" width="55.8515625" style="80" customWidth="1"/>
    <col min="3" max="3" width="19.57421875" style="85" customWidth="1"/>
    <col min="4" max="4" width="18.00390625" style="85" customWidth="1"/>
  </cols>
  <sheetData>
    <row r="1" spans="1:4" ht="95.25" customHeight="1">
      <c r="A1" s="398" t="s">
        <v>571</v>
      </c>
      <c r="B1" s="426"/>
      <c r="C1" s="426"/>
      <c r="D1" s="426"/>
    </row>
    <row r="2" spans="1:4" ht="15.75" customHeight="1">
      <c r="A2" s="143"/>
      <c r="B2" s="426" t="s">
        <v>575</v>
      </c>
      <c r="C2" s="426"/>
      <c r="D2" s="426"/>
    </row>
    <row r="3" spans="1:4" ht="30" customHeight="1">
      <c r="A3" s="424" t="s">
        <v>535</v>
      </c>
      <c r="B3" s="425"/>
      <c r="C3" s="425"/>
      <c r="D3" s="425"/>
    </row>
    <row r="4" spans="1:4" ht="18" customHeight="1" thickBot="1">
      <c r="A4" s="82"/>
      <c r="B4" s="83"/>
      <c r="D4" s="84" t="s">
        <v>179</v>
      </c>
    </row>
    <row r="5" spans="1:4" ht="16.5" customHeight="1">
      <c r="A5" s="76" t="s">
        <v>100</v>
      </c>
      <c r="B5" s="429" t="s">
        <v>102</v>
      </c>
      <c r="C5" s="427" t="s">
        <v>483</v>
      </c>
      <c r="D5" s="427" t="s">
        <v>536</v>
      </c>
    </row>
    <row r="6" spans="1:4" ht="32.25" customHeight="1" thickBot="1">
      <c r="A6" s="77" t="s">
        <v>101</v>
      </c>
      <c r="B6" s="430"/>
      <c r="C6" s="428"/>
      <c r="D6" s="428"/>
    </row>
    <row r="7" spans="1:4" ht="19.5" customHeight="1" thickBot="1">
      <c r="A7" s="150" t="s">
        <v>103</v>
      </c>
      <c r="B7" s="151" t="s">
        <v>217</v>
      </c>
      <c r="C7" s="158">
        <f>SUM(C8+C12+C19+C22+C30+C33+C37)</f>
        <v>2605300</v>
      </c>
      <c r="D7" s="158">
        <f>SUM(D8+D12+D19+D22+D30+D33+D37)</f>
        <v>2973500</v>
      </c>
    </row>
    <row r="8" spans="1:4" ht="18.75" customHeight="1" thickBot="1">
      <c r="A8" s="152" t="s">
        <v>104</v>
      </c>
      <c r="B8" s="153" t="s">
        <v>218</v>
      </c>
      <c r="C8" s="159">
        <f>SUM(C9)</f>
        <v>960000</v>
      </c>
      <c r="D8" s="159">
        <f>SUM(D9)</f>
        <v>1106000</v>
      </c>
    </row>
    <row r="9" spans="1:4" ht="18.75" customHeight="1" thickBot="1">
      <c r="A9" s="154" t="s">
        <v>105</v>
      </c>
      <c r="B9" s="155" t="s">
        <v>106</v>
      </c>
      <c r="C9" s="160">
        <f>SUM(C10+C11)</f>
        <v>960000</v>
      </c>
      <c r="D9" s="160">
        <f>SUM(D10+D11)</f>
        <v>1106000</v>
      </c>
    </row>
    <row r="10" spans="1:4" s="61" customFormat="1" ht="87.75" customHeight="1" thickBot="1">
      <c r="A10" s="154" t="s">
        <v>107</v>
      </c>
      <c r="B10" s="155" t="s">
        <v>239</v>
      </c>
      <c r="C10" s="160">
        <v>925000</v>
      </c>
      <c r="D10" s="160">
        <v>1071000</v>
      </c>
    </row>
    <row r="11" spans="1:4" s="61" customFormat="1" ht="63" customHeight="1" thickBot="1">
      <c r="A11" s="154" t="s">
        <v>481</v>
      </c>
      <c r="B11" s="323" t="s">
        <v>480</v>
      </c>
      <c r="C11" s="160">
        <v>35000</v>
      </c>
      <c r="D11" s="160">
        <v>35000</v>
      </c>
    </row>
    <row r="12" spans="1:4" s="61" customFormat="1" ht="53.25" customHeight="1" thickBot="1">
      <c r="A12" s="154" t="s">
        <v>1</v>
      </c>
      <c r="B12" s="153" t="s">
        <v>2</v>
      </c>
      <c r="C12" s="159">
        <f>SUM(C13)</f>
        <v>639100</v>
      </c>
      <c r="D12" s="159">
        <f>SUM(D13)</f>
        <v>862000</v>
      </c>
    </row>
    <row r="13" spans="1:4" s="61" customFormat="1" ht="38.25" customHeight="1" thickBot="1">
      <c r="A13" s="154" t="s">
        <v>219</v>
      </c>
      <c r="B13" s="155" t="s">
        <v>220</v>
      </c>
      <c r="C13" s="160">
        <f>SUM(C14+C15+C16+C17)</f>
        <v>639100</v>
      </c>
      <c r="D13" s="160">
        <f>SUM(D14+D15+D16+D17)</f>
        <v>862000</v>
      </c>
    </row>
    <row r="14" spans="1:4" s="61" customFormat="1" ht="144" customHeight="1" thickBot="1">
      <c r="A14" s="154" t="s">
        <v>446</v>
      </c>
      <c r="B14" s="305" t="s">
        <v>447</v>
      </c>
      <c r="C14" s="160">
        <v>297000</v>
      </c>
      <c r="D14" s="160">
        <v>394100</v>
      </c>
    </row>
    <row r="15" spans="1:4" s="61" customFormat="1" ht="133.5" customHeight="1" thickBot="1">
      <c r="A15" s="154" t="s">
        <v>448</v>
      </c>
      <c r="B15" s="306" t="s">
        <v>449</v>
      </c>
      <c r="C15" s="160">
        <v>2100</v>
      </c>
      <c r="D15" s="160">
        <v>3000</v>
      </c>
    </row>
    <row r="16" spans="1:4" s="61" customFormat="1" ht="143.25" customHeight="1" thickBot="1">
      <c r="A16" s="154" t="s">
        <v>450</v>
      </c>
      <c r="B16" s="307" t="s">
        <v>451</v>
      </c>
      <c r="C16" s="160">
        <v>385100</v>
      </c>
      <c r="D16" s="160">
        <v>532400</v>
      </c>
    </row>
    <row r="17" spans="1:4" s="61" customFormat="1" ht="95.25" customHeight="1">
      <c r="A17" s="431" t="s">
        <v>0</v>
      </c>
      <c r="B17" s="433" t="s">
        <v>7</v>
      </c>
      <c r="C17" s="431">
        <v>-45100</v>
      </c>
      <c r="D17" s="431">
        <v>-67500</v>
      </c>
    </row>
    <row r="18" spans="1:4" s="61" customFormat="1" ht="9.75" customHeight="1" hidden="1" thickBot="1">
      <c r="A18" s="432"/>
      <c r="B18" s="434"/>
      <c r="C18" s="432"/>
      <c r="D18" s="432"/>
    </row>
    <row r="19" spans="1:4" ht="19.5" customHeight="1" thickBot="1">
      <c r="A19" s="152" t="s">
        <v>221</v>
      </c>
      <c r="B19" s="153" t="s">
        <v>222</v>
      </c>
      <c r="C19" s="159">
        <f>SUM(C20)</f>
        <v>4200</v>
      </c>
      <c r="D19" s="159">
        <f>SUM(D20)</f>
        <v>4500</v>
      </c>
    </row>
    <row r="20" spans="1:4" ht="19.5" customHeight="1" thickBot="1">
      <c r="A20" s="154" t="s">
        <v>223</v>
      </c>
      <c r="B20" s="155" t="s">
        <v>224</v>
      </c>
      <c r="C20" s="160">
        <f>SUM(C21)</f>
        <v>4200</v>
      </c>
      <c r="D20" s="160">
        <f>SUM(D21)</f>
        <v>4500</v>
      </c>
    </row>
    <row r="21" spans="1:4" s="61" customFormat="1" ht="19.5" customHeight="1" thickBot="1">
      <c r="A21" s="154" t="s">
        <v>225</v>
      </c>
      <c r="B21" s="155" t="s">
        <v>224</v>
      </c>
      <c r="C21" s="160">
        <v>4200</v>
      </c>
      <c r="D21" s="160">
        <v>4500</v>
      </c>
    </row>
    <row r="22" spans="1:4" ht="18.75" customHeight="1" thickBot="1">
      <c r="A22" s="152" t="s">
        <v>108</v>
      </c>
      <c r="B22" s="153" t="s">
        <v>226</v>
      </c>
      <c r="C22" s="159">
        <f>SUM(C23+C25)</f>
        <v>959000</v>
      </c>
      <c r="D22" s="159">
        <f>SUM(D23+D25)</f>
        <v>958000</v>
      </c>
    </row>
    <row r="23" spans="1:4" ht="16.5" customHeight="1" thickBot="1">
      <c r="A23" s="154" t="s">
        <v>109</v>
      </c>
      <c r="B23" s="155" t="s">
        <v>227</v>
      </c>
      <c r="C23" s="160">
        <f>SUM(C24)</f>
        <v>90000</v>
      </c>
      <c r="D23" s="160">
        <f>SUM(D24)</f>
        <v>88000</v>
      </c>
    </row>
    <row r="24" spans="1:4" s="61" customFormat="1" ht="53.25" customHeight="1" thickBot="1">
      <c r="A24" s="154" t="s">
        <v>110</v>
      </c>
      <c r="B24" s="155" t="s">
        <v>228</v>
      </c>
      <c r="C24" s="160">
        <v>90000</v>
      </c>
      <c r="D24" s="160">
        <v>88000</v>
      </c>
    </row>
    <row r="25" spans="1:4" ht="18" customHeight="1" thickBot="1">
      <c r="A25" s="154" t="s">
        <v>111</v>
      </c>
      <c r="B25" s="155" t="s">
        <v>112</v>
      </c>
      <c r="C25" s="159">
        <f>SUM(C26+C28)</f>
        <v>869000</v>
      </c>
      <c r="D25" s="159">
        <f>SUM(D26+D28)</f>
        <v>870000</v>
      </c>
    </row>
    <row r="26" spans="1:4" s="61" customFormat="1" ht="23.25" customHeight="1" thickBot="1">
      <c r="A26" s="154" t="s">
        <v>240</v>
      </c>
      <c r="B26" s="155" t="s">
        <v>241</v>
      </c>
      <c r="C26" s="160">
        <f>SUM(C27)</f>
        <v>569000</v>
      </c>
      <c r="D26" s="160">
        <v>569000</v>
      </c>
    </row>
    <row r="27" spans="1:4" ht="49.5" customHeight="1" thickBot="1">
      <c r="A27" s="154" t="s">
        <v>18</v>
      </c>
      <c r="B27" s="155" t="s">
        <v>5</v>
      </c>
      <c r="C27" s="160">
        <v>569000</v>
      </c>
      <c r="D27" s="160">
        <v>569000</v>
      </c>
    </row>
    <row r="28" spans="1:4" ht="23.25" customHeight="1" thickBot="1">
      <c r="A28" s="154" t="s">
        <v>21</v>
      </c>
      <c r="B28" s="155" t="s">
        <v>230</v>
      </c>
      <c r="C28" s="160">
        <f>SUM(C29)</f>
        <v>300000</v>
      </c>
      <c r="D28" s="160">
        <f>SUM(D29)</f>
        <v>301000</v>
      </c>
    </row>
    <row r="29" spans="1:4" ht="48" customHeight="1" thickBot="1">
      <c r="A29" s="154" t="s">
        <v>20</v>
      </c>
      <c r="B29" s="155" t="s">
        <v>6</v>
      </c>
      <c r="C29" s="160">
        <v>300000</v>
      </c>
      <c r="D29" s="160">
        <v>301000</v>
      </c>
    </row>
    <row r="30" spans="1:4" ht="19.5" customHeight="1" thickBot="1">
      <c r="A30" s="152" t="s">
        <v>231</v>
      </c>
      <c r="B30" s="153" t="s">
        <v>232</v>
      </c>
      <c r="C30" s="159">
        <f>SUM(C31)</f>
        <v>3000</v>
      </c>
      <c r="D30" s="159">
        <f>SUM(D31)</f>
        <v>3000</v>
      </c>
    </row>
    <row r="31" spans="1:4" ht="48.75" customHeight="1" thickBot="1">
      <c r="A31" s="154" t="s">
        <v>233</v>
      </c>
      <c r="B31" s="155" t="s">
        <v>234</v>
      </c>
      <c r="C31" s="160">
        <f>SUM(C32)</f>
        <v>3000</v>
      </c>
      <c r="D31" s="160">
        <f>SUM(D32)</f>
        <v>3000</v>
      </c>
    </row>
    <row r="32" spans="1:4" ht="78" customHeight="1" thickBot="1">
      <c r="A32" s="154" t="s">
        <v>401</v>
      </c>
      <c r="B32" s="155" t="s">
        <v>235</v>
      </c>
      <c r="C32" s="160">
        <v>3000</v>
      </c>
      <c r="D32" s="160">
        <v>3000</v>
      </c>
    </row>
    <row r="33" spans="1:4" ht="58.5" customHeight="1" thickBot="1">
      <c r="A33" s="152" t="s">
        <v>406</v>
      </c>
      <c r="B33" s="153" t="s">
        <v>407</v>
      </c>
      <c r="C33" s="159">
        <v>40000</v>
      </c>
      <c r="D33" s="159">
        <v>40000</v>
      </c>
    </row>
    <row r="34" spans="1:4" ht="78" customHeight="1" thickBot="1">
      <c r="A34" s="154" t="s">
        <v>408</v>
      </c>
      <c r="B34" s="155" t="s">
        <v>409</v>
      </c>
      <c r="C34" s="160">
        <v>40000</v>
      </c>
      <c r="D34" s="160">
        <v>40000</v>
      </c>
    </row>
    <row r="35" spans="1:4" ht="93" customHeight="1" thickBot="1">
      <c r="A35" s="154" t="s">
        <v>410</v>
      </c>
      <c r="B35" s="274" t="s">
        <v>411</v>
      </c>
      <c r="C35" s="160">
        <v>40000</v>
      </c>
      <c r="D35" s="160">
        <v>40000</v>
      </c>
    </row>
    <row r="36" spans="1:4" ht="78" customHeight="1" thickBot="1">
      <c r="A36" s="154" t="s">
        <v>67</v>
      </c>
      <c r="B36" s="274" t="s">
        <v>412</v>
      </c>
      <c r="C36" s="160">
        <v>40000</v>
      </c>
      <c r="D36" s="160">
        <v>40000</v>
      </c>
    </row>
    <row r="37" spans="1:4" ht="50.25" customHeight="1" hidden="1" thickBot="1">
      <c r="A37" s="152" t="s">
        <v>453</v>
      </c>
      <c r="B37" s="310" t="s">
        <v>454</v>
      </c>
      <c r="C37" s="159"/>
      <c r="D37" s="159"/>
    </row>
    <row r="38" spans="1:4" ht="33" customHeight="1" hidden="1" thickBot="1">
      <c r="A38" s="154" t="s">
        <v>455</v>
      </c>
      <c r="B38" s="309" t="s">
        <v>456</v>
      </c>
      <c r="C38" s="160"/>
      <c r="D38" s="160"/>
    </row>
    <row r="39" spans="1:4" ht="31.5" customHeight="1" hidden="1" thickBot="1">
      <c r="A39" s="154" t="s">
        <v>457</v>
      </c>
      <c r="B39" s="309" t="s">
        <v>458</v>
      </c>
      <c r="C39" s="160"/>
      <c r="D39" s="160"/>
    </row>
    <row r="40" spans="1:4" ht="47.25" customHeight="1" hidden="1" thickBot="1">
      <c r="A40" s="154" t="s">
        <v>459</v>
      </c>
      <c r="B40" s="308" t="s">
        <v>185</v>
      </c>
      <c r="C40" s="160"/>
      <c r="D40" s="160"/>
    </row>
    <row r="41" spans="1:4" ht="16.5" thickBot="1">
      <c r="A41" s="152" t="s">
        <v>113</v>
      </c>
      <c r="B41" s="153" t="s">
        <v>114</v>
      </c>
      <c r="C41" s="159">
        <f>SUM(C42)</f>
        <v>12979346</v>
      </c>
      <c r="D41" s="159">
        <f>SUM(D42)</f>
        <v>13001846</v>
      </c>
    </row>
    <row r="42" spans="1:4" ht="48" thickBot="1">
      <c r="A42" s="152" t="s">
        <v>115</v>
      </c>
      <c r="B42" s="153" t="s">
        <v>236</v>
      </c>
      <c r="C42" s="160">
        <f>SUM(C43+C50+C48+C46)</f>
        <v>12979346</v>
      </c>
      <c r="D42" s="160">
        <f>SUM(D43+D50+D48)</f>
        <v>13001846</v>
      </c>
    </row>
    <row r="43" spans="1:4" ht="32.25" thickBot="1">
      <c r="A43" s="161" t="s">
        <v>286</v>
      </c>
      <c r="B43" s="162" t="s">
        <v>237</v>
      </c>
      <c r="C43" s="160">
        <f>SUM(C44)</f>
        <v>12309000</v>
      </c>
      <c r="D43" s="160">
        <f>SUM(D44)</f>
        <v>12309000</v>
      </c>
    </row>
    <row r="44" spans="1:4" ht="18" customHeight="1" thickBot="1">
      <c r="A44" s="161" t="s">
        <v>402</v>
      </c>
      <c r="B44" s="162" t="s">
        <v>116</v>
      </c>
      <c r="C44" s="160">
        <f>SUM(C45)</f>
        <v>12309000</v>
      </c>
      <c r="D44" s="160">
        <f>SUM(D45)</f>
        <v>12309000</v>
      </c>
    </row>
    <row r="45" spans="1:4" ht="48" thickBot="1">
      <c r="A45" s="161" t="s">
        <v>399</v>
      </c>
      <c r="B45" s="14" t="s">
        <v>400</v>
      </c>
      <c r="C45" s="160">
        <v>12309000</v>
      </c>
      <c r="D45" s="160">
        <v>12309000</v>
      </c>
    </row>
    <row r="46" spans="1:4" ht="16.5" hidden="1" thickBot="1">
      <c r="A46" s="317" t="s">
        <v>467</v>
      </c>
      <c r="B46" s="318" t="s">
        <v>468</v>
      </c>
      <c r="C46" s="160"/>
      <c r="D46" s="160"/>
    </row>
    <row r="47" spans="1:4" ht="32.25" hidden="1" thickBot="1">
      <c r="A47" s="12" t="s">
        <v>469</v>
      </c>
      <c r="B47" s="14" t="s">
        <v>470</v>
      </c>
      <c r="C47" s="160"/>
      <c r="D47" s="160"/>
    </row>
    <row r="48" spans="1:4" ht="16.5" thickBot="1">
      <c r="A48" s="152" t="s">
        <v>517</v>
      </c>
      <c r="B48" s="242" t="s">
        <v>383</v>
      </c>
      <c r="C48" s="159">
        <f>SUM(C49)</f>
        <v>386646</v>
      </c>
      <c r="D48" s="160">
        <v>386646</v>
      </c>
    </row>
    <row r="49" spans="1:4" ht="16.5" thickBot="1">
      <c r="A49" s="263" t="s">
        <v>303</v>
      </c>
      <c r="B49" s="243" t="s">
        <v>193</v>
      </c>
      <c r="C49" s="160">
        <v>386646</v>
      </c>
      <c r="D49" s="160">
        <v>386646</v>
      </c>
    </row>
    <row r="50" spans="1:4" ht="32.25" thickBot="1">
      <c r="A50" s="195" t="s">
        <v>288</v>
      </c>
      <c r="B50" s="196" t="s">
        <v>287</v>
      </c>
      <c r="C50" s="159">
        <f>SUM(C53+C55+C51)</f>
        <v>283700</v>
      </c>
      <c r="D50" s="159">
        <f>SUM(D53+D55+D51)</f>
        <v>306200</v>
      </c>
    </row>
    <row r="51" spans="1:4" ht="48" thickBot="1">
      <c r="A51" s="264" t="s">
        <v>376</v>
      </c>
      <c r="B51" s="237" t="s">
        <v>377</v>
      </c>
      <c r="C51" s="160">
        <v>1000</v>
      </c>
      <c r="D51" s="160">
        <v>1000</v>
      </c>
    </row>
    <row r="52" spans="1:4" ht="48" thickBot="1">
      <c r="A52" s="265" t="s">
        <v>378</v>
      </c>
      <c r="B52" s="240" t="s">
        <v>379</v>
      </c>
      <c r="C52" s="160">
        <v>1000</v>
      </c>
      <c r="D52" s="160">
        <v>1000</v>
      </c>
    </row>
    <row r="53" spans="1:4" ht="68.25" customHeight="1" thickBot="1">
      <c r="A53" s="77" t="s">
        <v>289</v>
      </c>
      <c r="B53" s="79" t="s">
        <v>476</v>
      </c>
      <c r="C53" s="160">
        <v>232700</v>
      </c>
      <c r="D53" s="160">
        <v>255200</v>
      </c>
    </row>
    <row r="54" spans="1:4" ht="64.5" customHeight="1" thickBot="1">
      <c r="A54" s="197" t="s">
        <v>290</v>
      </c>
      <c r="B54" s="14" t="s">
        <v>476</v>
      </c>
      <c r="C54" s="160">
        <v>210600</v>
      </c>
      <c r="D54" s="160">
        <v>210600</v>
      </c>
    </row>
    <row r="55" spans="1:4" ht="48" thickBot="1">
      <c r="A55" s="195" t="s">
        <v>292</v>
      </c>
      <c r="B55" s="196" t="s">
        <v>291</v>
      </c>
      <c r="C55" s="159">
        <f>SUM(C56)</f>
        <v>50000</v>
      </c>
      <c r="D55" s="159">
        <f>SUM(D56)</f>
        <v>50000</v>
      </c>
    </row>
    <row r="56" spans="1:4" ht="48" thickBot="1">
      <c r="A56" s="197" t="s">
        <v>293</v>
      </c>
      <c r="B56" s="14" t="s">
        <v>194</v>
      </c>
      <c r="C56" s="160">
        <v>50000</v>
      </c>
      <c r="D56" s="160">
        <v>50000</v>
      </c>
    </row>
    <row r="57" spans="1:4" ht="16.5" thickBot="1">
      <c r="A57" s="154"/>
      <c r="B57" s="153" t="s">
        <v>238</v>
      </c>
      <c r="C57" s="159">
        <f>SUM(C41+C7)</f>
        <v>15584646</v>
      </c>
      <c r="D57" s="159">
        <f>SUM(D41+D7)</f>
        <v>15975346</v>
      </c>
    </row>
  </sheetData>
  <sheetProtection/>
  <mergeCells count="10">
    <mergeCell ref="A1:D1"/>
    <mergeCell ref="B5:B6"/>
    <mergeCell ref="C5:C6"/>
    <mergeCell ref="D5:D6"/>
    <mergeCell ref="A17:A18"/>
    <mergeCell ref="B17:B18"/>
    <mergeCell ref="C17:C18"/>
    <mergeCell ref="D17:D18"/>
    <mergeCell ref="B2:D2"/>
    <mergeCell ref="A3:D3"/>
  </mergeCells>
  <printOptions/>
  <pageMargins left="0.7" right="0.42" top="0.44" bottom="0.39" header="0.3" footer="0.3"/>
  <pageSetup fitToHeight="0" fitToWidth="1" horizontalDpi="600" verticalDpi="600" orientation="portrait" paperSize="9" scale="76" r:id="rId1"/>
  <rowBreaks count="1" manualBreakCount="1">
    <brk id="1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401" t="s">
        <v>577</v>
      </c>
      <c r="B1" s="402"/>
    </row>
    <row r="2" spans="1:2" ht="70.5" customHeight="1">
      <c r="A2" s="435" t="s">
        <v>543</v>
      </c>
      <c r="B2" s="436"/>
    </row>
    <row r="3" ht="0.75" customHeight="1" thickBot="1"/>
    <row r="4" spans="1:2" ht="21.75" customHeight="1">
      <c r="A4" s="29" t="s">
        <v>120</v>
      </c>
      <c r="B4" s="30" t="s">
        <v>119</v>
      </c>
    </row>
    <row r="5" spans="1:2" ht="36.75" customHeight="1" thickBot="1">
      <c r="A5" s="27" t="s">
        <v>301</v>
      </c>
      <c r="B5" s="28" t="s">
        <v>311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2"/>
  <sheetViews>
    <sheetView view="pageBreakPreview" zoomScaleSheetLayoutView="100" zoomScalePageLayoutView="0" workbookViewId="0" topLeftCell="A2">
      <selection activeCell="F7" sqref="F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38" customWidth="1"/>
    <col min="6" max="6" width="19.8515625" style="37" customWidth="1"/>
    <col min="7" max="7" width="8.28125" style="37" customWidth="1"/>
    <col min="8" max="8" width="9.00390625" style="37" customWidth="1"/>
    <col min="9" max="9" width="16.421875" style="37" customWidth="1"/>
    <col min="10" max="10" width="10.00390625" style="0" bestFit="1" customWidth="1"/>
  </cols>
  <sheetData>
    <row r="1" spans="1:9" ht="108.75" customHeight="1" hidden="1">
      <c r="A1" s="401" t="s">
        <v>530</v>
      </c>
      <c r="B1" s="401"/>
      <c r="C1" s="401"/>
      <c r="D1" s="401"/>
      <c r="E1" s="401"/>
      <c r="F1" s="401"/>
      <c r="G1" s="141"/>
      <c r="H1" s="141"/>
      <c r="I1" s="141"/>
    </row>
    <row r="2" spans="1:9" ht="108.75" customHeight="1">
      <c r="A2" s="401" t="s">
        <v>599</v>
      </c>
      <c r="B2" s="401"/>
      <c r="C2" s="401"/>
      <c r="D2" s="401"/>
      <c r="E2" s="401"/>
      <c r="F2" s="401"/>
      <c r="G2" s="141"/>
      <c r="H2" s="141"/>
      <c r="I2" s="141"/>
    </row>
    <row r="3" spans="1:9" ht="115.5" customHeight="1">
      <c r="A3" s="401" t="s">
        <v>588</v>
      </c>
      <c r="B3" s="401"/>
      <c r="C3" s="401"/>
      <c r="D3" s="401"/>
      <c r="E3" s="401"/>
      <c r="F3" s="401"/>
      <c r="G3" s="359"/>
      <c r="H3" s="359"/>
      <c r="I3" s="359"/>
    </row>
    <row r="4" spans="1:9" ht="33.75" customHeight="1">
      <c r="A4" s="437" t="s">
        <v>544</v>
      </c>
      <c r="B4" s="437"/>
      <c r="C4" s="437"/>
      <c r="D4" s="437"/>
      <c r="E4" s="437"/>
      <c r="F4" s="437"/>
      <c r="G4" s="350"/>
      <c r="H4" s="350"/>
      <c r="I4" s="350"/>
    </row>
    <row r="5" spans="6:9" ht="15">
      <c r="F5" s="1" t="s">
        <v>178</v>
      </c>
      <c r="G5" s="1"/>
      <c r="H5" s="1"/>
      <c r="I5" s="1"/>
    </row>
    <row r="6" spans="1:9" ht="15.75">
      <c r="A6" s="50" t="s">
        <v>121</v>
      </c>
      <c r="B6" s="50" t="s">
        <v>123</v>
      </c>
      <c r="C6" s="50"/>
      <c r="D6" s="50"/>
      <c r="E6" s="51"/>
      <c r="F6" s="52" t="s">
        <v>128</v>
      </c>
      <c r="G6" s="360"/>
      <c r="H6" s="360"/>
      <c r="I6" s="360"/>
    </row>
    <row r="7" spans="1:9" ht="16.5" customHeight="1">
      <c r="A7" s="50" t="s">
        <v>122</v>
      </c>
      <c r="B7" s="50" t="s">
        <v>124</v>
      </c>
      <c r="C7" s="50" t="s">
        <v>125</v>
      </c>
      <c r="D7" s="50" t="s">
        <v>126</v>
      </c>
      <c r="E7" s="53" t="s">
        <v>127</v>
      </c>
      <c r="F7" s="52" t="s">
        <v>129</v>
      </c>
      <c r="G7" s="360"/>
      <c r="H7" s="360"/>
      <c r="I7" s="360"/>
    </row>
    <row r="8" spans="1:9" ht="16.5" thickBot="1">
      <c r="A8" s="50"/>
      <c r="B8" s="50" t="s">
        <v>122</v>
      </c>
      <c r="C8" s="54"/>
      <c r="D8" s="54"/>
      <c r="E8" s="55"/>
      <c r="F8" s="56" t="s">
        <v>545</v>
      </c>
      <c r="G8" s="361"/>
      <c r="H8" s="361"/>
      <c r="I8" s="361"/>
    </row>
    <row r="9" spans="1:9" s="59" customFormat="1" ht="21" customHeight="1" thickBot="1">
      <c r="A9" s="165" t="s">
        <v>145</v>
      </c>
      <c r="B9" s="165" t="s">
        <v>146</v>
      </c>
      <c r="C9" s="166" t="s">
        <v>160</v>
      </c>
      <c r="D9" s="165" t="s">
        <v>149</v>
      </c>
      <c r="E9" s="167" t="s">
        <v>130</v>
      </c>
      <c r="F9" s="168">
        <f>SUM(F10+F15+F26+F32+F37)</f>
        <v>11269374.91</v>
      </c>
      <c r="G9" s="362"/>
      <c r="H9" s="362"/>
      <c r="I9" s="362"/>
    </row>
    <row r="10" spans="1:9" s="59" customFormat="1" ht="48" customHeight="1" thickBot="1">
      <c r="A10" s="44" t="s">
        <v>145</v>
      </c>
      <c r="B10" s="44" t="s">
        <v>147</v>
      </c>
      <c r="C10" s="44" t="s">
        <v>160</v>
      </c>
      <c r="D10" s="44" t="s">
        <v>149</v>
      </c>
      <c r="E10" s="169" t="s">
        <v>242</v>
      </c>
      <c r="F10" s="279">
        <f>F11</f>
        <v>818200</v>
      </c>
      <c r="G10" s="298"/>
      <c r="H10" s="298"/>
      <c r="I10" s="298"/>
    </row>
    <row r="11" spans="1:9" ht="47.25" customHeight="1" thickBot="1">
      <c r="A11" s="63" t="s">
        <v>145</v>
      </c>
      <c r="B11" s="44" t="s">
        <v>147</v>
      </c>
      <c r="C11" s="44" t="s">
        <v>166</v>
      </c>
      <c r="D11" s="44" t="s">
        <v>149</v>
      </c>
      <c r="E11" s="164" t="s">
        <v>315</v>
      </c>
      <c r="F11" s="280">
        <f>F12</f>
        <v>818200</v>
      </c>
      <c r="G11" s="276"/>
      <c r="H11" s="276"/>
      <c r="I11" s="276"/>
    </row>
    <row r="12" spans="1:9" ht="61.5" customHeight="1" thickBot="1">
      <c r="A12" s="63" t="s">
        <v>145</v>
      </c>
      <c r="B12" s="44" t="s">
        <v>147</v>
      </c>
      <c r="C12" s="44" t="s">
        <v>165</v>
      </c>
      <c r="D12" s="44" t="s">
        <v>149</v>
      </c>
      <c r="E12" s="164" t="s">
        <v>312</v>
      </c>
      <c r="F12" s="280">
        <f>F13</f>
        <v>818200</v>
      </c>
      <c r="G12" s="276"/>
      <c r="H12" s="276"/>
      <c r="I12" s="276"/>
    </row>
    <row r="13" spans="1:9" ht="30.75" customHeight="1" thickBot="1">
      <c r="A13" s="44" t="s">
        <v>145</v>
      </c>
      <c r="B13" s="44" t="s">
        <v>147</v>
      </c>
      <c r="C13" s="64" t="s">
        <v>172</v>
      </c>
      <c r="D13" s="44" t="s">
        <v>149</v>
      </c>
      <c r="E13" s="164" t="s">
        <v>316</v>
      </c>
      <c r="F13" s="280">
        <f>F14</f>
        <v>818200</v>
      </c>
      <c r="G13" s="276"/>
      <c r="H13" s="276"/>
      <c r="I13" s="276"/>
    </row>
    <row r="14" spans="1:9" ht="29.25" customHeight="1" thickBot="1">
      <c r="A14" s="57" t="s">
        <v>145</v>
      </c>
      <c r="B14" s="57" t="s">
        <v>147</v>
      </c>
      <c r="C14" s="58" t="s">
        <v>172</v>
      </c>
      <c r="D14" s="57" t="s">
        <v>267</v>
      </c>
      <c r="E14" s="164" t="s">
        <v>243</v>
      </c>
      <c r="F14" s="280">
        <v>818200</v>
      </c>
      <c r="G14" s="363"/>
      <c r="H14" s="363"/>
      <c r="I14" s="363"/>
    </row>
    <row r="15" spans="1:9" s="60" customFormat="1" ht="62.25" customHeight="1" thickBot="1">
      <c r="A15" s="44" t="s">
        <v>145</v>
      </c>
      <c r="B15" s="44" t="s">
        <v>150</v>
      </c>
      <c r="C15" s="44" t="s">
        <v>160</v>
      </c>
      <c r="D15" s="44" t="s">
        <v>149</v>
      </c>
      <c r="E15" s="163" t="s">
        <v>244</v>
      </c>
      <c r="F15" s="279">
        <f>F16</f>
        <v>2491350</v>
      </c>
      <c r="G15" s="298"/>
      <c r="H15" s="298"/>
      <c r="I15" s="298"/>
    </row>
    <row r="16" spans="1:9" s="59" customFormat="1" ht="49.5" customHeight="1" thickBot="1">
      <c r="A16" s="57" t="s">
        <v>145</v>
      </c>
      <c r="B16" s="57" t="s">
        <v>150</v>
      </c>
      <c r="C16" s="57" t="s">
        <v>166</v>
      </c>
      <c r="D16" s="57" t="s">
        <v>149</v>
      </c>
      <c r="E16" s="164" t="s">
        <v>315</v>
      </c>
      <c r="F16" s="280">
        <f>F17</f>
        <v>2491350</v>
      </c>
      <c r="G16" s="276"/>
      <c r="H16" s="276"/>
      <c r="I16" s="276"/>
    </row>
    <row r="17" spans="1:9" s="60" customFormat="1" ht="62.25" customHeight="1" thickBot="1">
      <c r="A17" s="57" t="s">
        <v>145</v>
      </c>
      <c r="B17" s="57" t="s">
        <v>150</v>
      </c>
      <c r="C17" s="57" t="s">
        <v>165</v>
      </c>
      <c r="D17" s="57" t="s">
        <v>149</v>
      </c>
      <c r="E17" s="164" t="s">
        <v>317</v>
      </c>
      <c r="F17" s="280">
        <f>F18+F22+F24</f>
        <v>2491350</v>
      </c>
      <c r="G17" s="276"/>
      <c r="H17" s="276"/>
      <c r="I17" s="276"/>
    </row>
    <row r="18" spans="1:9" ht="16.5" customHeight="1" thickBot="1">
      <c r="A18" s="57" t="s">
        <v>145</v>
      </c>
      <c r="B18" s="57" t="s">
        <v>150</v>
      </c>
      <c r="C18" s="57" t="s">
        <v>173</v>
      </c>
      <c r="D18" s="57" t="s">
        <v>149</v>
      </c>
      <c r="E18" s="164" t="s">
        <v>245</v>
      </c>
      <c r="F18" s="280">
        <f>F19+F20+F21</f>
        <v>2490350</v>
      </c>
      <c r="G18" s="276"/>
      <c r="H18" s="276"/>
      <c r="I18" s="276"/>
    </row>
    <row r="19" spans="1:9" ht="32.25" customHeight="1" thickBot="1">
      <c r="A19" s="57" t="s">
        <v>145</v>
      </c>
      <c r="B19" s="57" t="s">
        <v>150</v>
      </c>
      <c r="C19" s="57" t="s">
        <v>173</v>
      </c>
      <c r="D19" s="57" t="s">
        <v>267</v>
      </c>
      <c r="E19" s="164" t="s">
        <v>243</v>
      </c>
      <c r="F19" s="280">
        <v>1501350</v>
      </c>
      <c r="G19" s="363"/>
      <c r="H19" s="363"/>
      <c r="I19" s="363"/>
    </row>
    <row r="20" spans="1:9" ht="33" customHeight="1" thickBot="1">
      <c r="A20" s="57" t="s">
        <v>145</v>
      </c>
      <c r="B20" s="57" t="s">
        <v>150</v>
      </c>
      <c r="C20" s="57" t="s">
        <v>173</v>
      </c>
      <c r="D20" s="57" t="s">
        <v>268</v>
      </c>
      <c r="E20" s="164" t="s">
        <v>131</v>
      </c>
      <c r="F20" s="280">
        <v>500000</v>
      </c>
      <c r="G20" s="363"/>
      <c r="H20" s="363"/>
      <c r="I20" s="363"/>
    </row>
    <row r="21" spans="1:9" s="60" customFormat="1" ht="22.5" customHeight="1" thickBot="1">
      <c r="A21" s="57" t="s">
        <v>145</v>
      </c>
      <c r="B21" s="57" t="s">
        <v>150</v>
      </c>
      <c r="C21" s="57" t="s">
        <v>173</v>
      </c>
      <c r="D21" s="57" t="s">
        <v>269</v>
      </c>
      <c r="E21" s="164" t="s">
        <v>246</v>
      </c>
      <c r="F21" s="280">
        <v>489000</v>
      </c>
      <c r="G21" s="363"/>
      <c r="H21" s="363"/>
      <c r="I21" s="363"/>
    </row>
    <row r="22" spans="1:9" s="60" customFormat="1" ht="69" customHeight="1" hidden="1" thickBot="1">
      <c r="A22" s="57" t="s">
        <v>145</v>
      </c>
      <c r="B22" s="57" t="s">
        <v>150</v>
      </c>
      <c r="C22" s="57" t="s">
        <v>474</v>
      </c>
      <c r="D22" s="57" t="s">
        <v>149</v>
      </c>
      <c r="E22" s="327" t="s">
        <v>510</v>
      </c>
      <c r="F22" s="374"/>
      <c r="G22" s="276"/>
      <c r="H22" s="276"/>
      <c r="I22" s="276"/>
    </row>
    <row r="23" spans="1:9" s="60" customFormat="1" ht="30.75" customHeight="1" hidden="1" thickBot="1">
      <c r="A23" s="57" t="s">
        <v>145</v>
      </c>
      <c r="B23" s="57" t="s">
        <v>150</v>
      </c>
      <c r="C23" s="57" t="s">
        <v>474</v>
      </c>
      <c r="D23" s="57" t="s">
        <v>268</v>
      </c>
      <c r="E23" s="164" t="s">
        <v>131</v>
      </c>
      <c r="F23" s="374"/>
      <c r="G23" s="363"/>
      <c r="H23" s="363"/>
      <c r="I23" s="363"/>
    </row>
    <row r="24" spans="1:9" s="60" customFormat="1" ht="48" customHeight="1" thickBot="1">
      <c r="A24" s="57" t="s">
        <v>145</v>
      </c>
      <c r="B24" s="57" t="s">
        <v>150</v>
      </c>
      <c r="C24" s="57" t="s">
        <v>380</v>
      </c>
      <c r="D24" s="57" t="s">
        <v>149</v>
      </c>
      <c r="E24" s="164" t="s">
        <v>381</v>
      </c>
      <c r="F24" s="375">
        <v>1000</v>
      </c>
      <c r="G24" s="276"/>
      <c r="H24" s="276"/>
      <c r="I24" s="276"/>
    </row>
    <row r="25" spans="1:9" s="60" customFormat="1" ht="33.75" customHeight="1" thickBot="1">
      <c r="A25" s="57" t="s">
        <v>145</v>
      </c>
      <c r="B25" s="57" t="s">
        <v>150</v>
      </c>
      <c r="C25" s="57" t="s">
        <v>380</v>
      </c>
      <c r="D25" s="57" t="s">
        <v>268</v>
      </c>
      <c r="E25" s="164" t="s">
        <v>131</v>
      </c>
      <c r="F25" s="373">
        <v>1000</v>
      </c>
      <c r="G25" s="276"/>
      <c r="H25" s="276"/>
      <c r="I25" s="276"/>
    </row>
    <row r="26" spans="1:9" s="60" customFormat="1" ht="23.25" customHeight="1" thickBot="1">
      <c r="A26" s="44" t="s">
        <v>145</v>
      </c>
      <c r="B26" s="44" t="s">
        <v>403</v>
      </c>
      <c r="C26" s="44" t="s">
        <v>160</v>
      </c>
      <c r="D26" s="44" t="s">
        <v>149</v>
      </c>
      <c r="E26" s="371" t="s">
        <v>546</v>
      </c>
      <c r="F26" s="376" t="str">
        <f>F27</f>
        <v>354400</v>
      </c>
      <c r="G26" s="276"/>
      <c r="H26" s="276"/>
      <c r="I26" s="276"/>
    </row>
    <row r="27" spans="1:9" s="60" customFormat="1" ht="33.75" customHeight="1" thickBot="1">
      <c r="A27" s="57" t="s">
        <v>364</v>
      </c>
      <c r="B27" s="57" t="s">
        <v>403</v>
      </c>
      <c r="C27" s="57" t="s">
        <v>166</v>
      </c>
      <c r="D27" s="57" t="s">
        <v>149</v>
      </c>
      <c r="E27" s="372" t="s">
        <v>547</v>
      </c>
      <c r="F27" s="377" t="str">
        <f>F28</f>
        <v>354400</v>
      </c>
      <c r="G27" s="276"/>
      <c r="H27" s="276"/>
      <c r="I27" s="276"/>
    </row>
    <row r="28" spans="1:9" s="60" customFormat="1" ht="33.75" customHeight="1" thickBot="1">
      <c r="A28" s="57" t="s">
        <v>145</v>
      </c>
      <c r="B28" s="57" t="s">
        <v>403</v>
      </c>
      <c r="C28" s="57" t="s">
        <v>165</v>
      </c>
      <c r="D28" s="57" t="s">
        <v>149</v>
      </c>
      <c r="E28" s="372" t="s">
        <v>312</v>
      </c>
      <c r="F28" s="377" t="str">
        <f>F29</f>
        <v>354400</v>
      </c>
      <c r="G28" s="276"/>
      <c r="H28" s="276"/>
      <c r="I28" s="276"/>
    </row>
    <row r="29" spans="1:9" s="60" customFormat="1" ht="33.75" customHeight="1" thickBot="1">
      <c r="A29" s="57" t="s">
        <v>145</v>
      </c>
      <c r="B29" s="57" t="s">
        <v>403</v>
      </c>
      <c r="C29" s="57" t="s">
        <v>549</v>
      </c>
      <c r="D29" s="57" t="s">
        <v>149</v>
      </c>
      <c r="E29" s="327" t="s">
        <v>548</v>
      </c>
      <c r="F29" s="377" t="str">
        <f>F30</f>
        <v>354400</v>
      </c>
      <c r="G29" s="276"/>
      <c r="H29" s="276"/>
      <c r="I29" s="276"/>
    </row>
    <row r="30" spans="1:9" s="60" customFormat="1" ht="16.5" customHeight="1" thickBot="1">
      <c r="A30" s="268" t="s">
        <v>145</v>
      </c>
      <c r="B30" s="259" t="s">
        <v>403</v>
      </c>
      <c r="C30" s="57" t="s">
        <v>549</v>
      </c>
      <c r="D30" s="32">
        <v>800</v>
      </c>
      <c r="E30" s="249" t="s">
        <v>404</v>
      </c>
      <c r="F30" s="280" t="str">
        <f>F31</f>
        <v>354400</v>
      </c>
      <c r="G30" s="276"/>
      <c r="H30" s="276"/>
      <c r="I30" s="276"/>
    </row>
    <row r="31" spans="1:9" s="60" customFormat="1" ht="15.75" customHeight="1" thickBot="1">
      <c r="A31" s="268" t="s">
        <v>145</v>
      </c>
      <c r="B31" s="259" t="s">
        <v>403</v>
      </c>
      <c r="C31" s="57" t="s">
        <v>549</v>
      </c>
      <c r="D31" s="32">
        <v>880</v>
      </c>
      <c r="E31" s="249" t="s">
        <v>405</v>
      </c>
      <c r="F31" s="378" t="s">
        <v>550</v>
      </c>
      <c r="G31" s="364"/>
      <c r="H31" s="364"/>
      <c r="I31" s="364"/>
    </row>
    <row r="32" spans="1:9" s="60" customFormat="1" ht="21" customHeight="1" thickBot="1">
      <c r="A32" s="44" t="s">
        <v>145</v>
      </c>
      <c r="B32" s="44" t="s">
        <v>17</v>
      </c>
      <c r="C32" s="44" t="s">
        <v>160</v>
      </c>
      <c r="D32" s="44" t="s">
        <v>149</v>
      </c>
      <c r="E32" s="163" t="s">
        <v>247</v>
      </c>
      <c r="F32" s="279">
        <f>F33</f>
        <v>50000</v>
      </c>
      <c r="G32" s="298"/>
      <c r="H32" s="298"/>
      <c r="I32" s="298"/>
    </row>
    <row r="33" spans="1:9" ht="47.25" customHeight="1" thickBot="1">
      <c r="A33" s="57" t="s">
        <v>145</v>
      </c>
      <c r="B33" s="57" t="s">
        <v>17</v>
      </c>
      <c r="C33" s="57" t="s">
        <v>166</v>
      </c>
      <c r="D33" s="57" t="s">
        <v>149</v>
      </c>
      <c r="E33" s="164" t="s">
        <v>315</v>
      </c>
      <c r="F33" s="280">
        <f>F34</f>
        <v>50000</v>
      </c>
      <c r="G33" s="276"/>
      <c r="H33" s="276"/>
      <c r="I33" s="276"/>
    </row>
    <row r="34" spans="1:9" ht="66.75" customHeight="1" thickBot="1">
      <c r="A34" s="57" t="s">
        <v>145</v>
      </c>
      <c r="B34" s="57" t="s">
        <v>17</v>
      </c>
      <c r="C34" s="57" t="s">
        <v>165</v>
      </c>
      <c r="D34" s="57" t="s">
        <v>149</v>
      </c>
      <c r="E34" s="164" t="s">
        <v>312</v>
      </c>
      <c r="F34" s="280">
        <f>F35</f>
        <v>50000</v>
      </c>
      <c r="G34" s="276"/>
      <c r="H34" s="276"/>
      <c r="I34" s="276"/>
    </row>
    <row r="35" spans="1:9" ht="19.5" customHeight="1" thickBot="1">
      <c r="A35" s="57" t="s">
        <v>145</v>
      </c>
      <c r="B35" s="57" t="s">
        <v>17</v>
      </c>
      <c r="C35" s="57" t="s">
        <v>270</v>
      </c>
      <c r="D35" s="57" t="s">
        <v>149</v>
      </c>
      <c r="E35" s="164" t="s">
        <v>248</v>
      </c>
      <c r="F35" s="280">
        <f>F36</f>
        <v>50000</v>
      </c>
      <c r="G35" s="276"/>
      <c r="H35" s="276"/>
      <c r="I35" s="276"/>
    </row>
    <row r="36" spans="1:9" s="60" customFormat="1" ht="18" customHeight="1" thickBot="1">
      <c r="A36" s="57" t="s">
        <v>145</v>
      </c>
      <c r="B36" s="57" t="s">
        <v>17</v>
      </c>
      <c r="C36" s="57" t="s">
        <v>270</v>
      </c>
      <c r="D36" s="57" t="s">
        <v>271</v>
      </c>
      <c r="E36" s="164" t="s">
        <v>249</v>
      </c>
      <c r="F36" s="280">
        <v>50000</v>
      </c>
      <c r="G36" s="363"/>
      <c r="H36" s="363"/>
      <c r="I36" s="363"/>
    </row>
    <row r="37" spans="1:9" ht="21.75" customHeight="1" thickBot="1">
      <c r="A37" s="121" t="s">
        <v>145</v>
      </c>
      <c r="B37" s="121">
        <v>13</v>
      </c>
      <c r="C37" s="122" t="s">
        <v>160</v>
      </c>
      <c r="D37" s="122" t="s">
        <v>149</v>
      </c>
      <c r="E37" s="247" t="s">
        <v>132</v>
      </c>
      <c r="F37" s="279">
        <f>F38+F42</f>
        <v>7555424.91</v>
      </c>
      <c r="G37" s="298"/>
      <c r="H37" s="298"/>
      <c r="I37" s="298"/>
    </row>
    <row r="38" spans="1:9" s="60" customFormat="1" ht="62.25" customHeight="1" thickBot="1">
      <c r="A38" s="57" t="s">
        <v>145</v>
      </c>
      <c r="B38" s="57">
        <v>13</v>
      </c>
      <c r="C38" s="57" t="s">
        <v>165</v>
      </c>
      <c r="D38" s="57" t="s">
        <v>149</v>
      </c>
      <c r="E38" s="164" t="s">
        <v>312</v>
      </c>
      <c r="F38" s="280">
        <f>F39</f>
        <v>7505424.91</v>
      </c>
      <c r="G38" s="276"/>
      <c r="H38" s="276"/>
      <c r="I38" s="276"/>
    </row>
    <row r="39" spans="1:9" ht="32.25" customHeight="1" thickBot="1">
      <c r="A39" s="57" t="s">
        <v>145</v>
      </c>
      <c r="B39" s="57">
        <v>13</v>
      </c>
      <c r="C39" s="57" t="s">
        <v>174</v>
      </c>
      <c r="D39" s="57" t="s">
        <v>149</v>
      </c>
      <c r="E39" s="164" t="s">
        <v>250</v>
      </c>
      <c r="F39" s="280">
        <f>F40+F41</f>
        <v>7505424.91</v>
      </c>
      <c r="G39" s="276"/>
      <c r="H39" s="276"/>
      <c r="I39" s="276"/>
    </row>
    <row r="40" spans="1:9" ht="32.25" customHeight="1" thickBot="1">
      <c r="A40" s="57" t="s">
        <v>145</v>
      </c>
      <c r="B40" s="57" t="s">
        <v>15</v>
      </c>
      <c r="C40" s="57" t="s">
        <v>174</v>
      </c>
      <c r="D40" s="57" t="s">
        <v>267</v>
      </c>
      <c r="E40" s="164" t="s">
        <v>243</v>
      </c>
      <c r="F40" s="280">
        <v>7055424.91</v>
      </c>
      <c r="G40" s="363"/>
      <c r="H40" s="363"/>
      <c r="I40" s="363"/>
    </row>
    <row r="41" spans="1:9" ht="33" customHeight="1" thickBot="1">
      <c r="A41" s="57" t="s">
        <v>145</v>
      </c>
      <c r="B41" s="57" t="s">
        <v>15</v>
      </c>
      <c r="C41" s="57" t="s">
        <v>174</v>
      </c>
      <c r="D41" s="57" t="s">
        <v>268</v>
      </c>
      <c r="E41" s="164" t="s">
        <v>131</v>
      </c>
      <c r="F41" s="280">
        <v>450000</v>
      </c>
      <c r="G41" s="276"/>
      <c r="H41" s="276"/>
      <c r="I41" s="276"/>
    </row>
    <row r="42" spans="1:9" ht="54.75" customHeight="1" thickBot="1">
      <c r="A42" s="57" t="s">
        <v>145</v>
      </c>
      <c r="B42" s="57" t="s">
        <v>15</v>
      </c>
      <c r="C42" s="57" t="s">
        <v>313</v>
      </c>
      <c r="D42" s="57" t="s">
        <v>149</v>
      </c>
      <c r="E42" s="164" t="s">
        <v>314</v>
      </c>
      <c r="F42" s="280">
        <v>50000</v>
      </c>
      <c r="G42" s="276"/>
      <c r="H42" s="276"/>
      <c r="I42" s="276"/>
    </row>
    <row r="43" spans="1:9" ht="33.75" customHeight="1" thickBot="1">
      <c r="A43" s="57" t="s">
        <v>145</v>
      </c>
      <c r="B43" s="57" t="s">
        <v>15</v>
      </c>
      <c r="C43" s="57" t="s">
        <v>313</v>
      </c>
      <c r="D43" s="57" t="s">
        <v>268</v>
      </c>
      <c r="E43" s="164" t="s">
        <v>131</v>
      </c>
      <c r="F43" s="280">
        <v>50000</v>
      </c>
      <c r="G43" s="276"/>
      <c r="H43" s="276"/>
      <c r="I43" s="276"/>
    </row>
    <row r="44" spans="1:9" ht="18" customHeight="1" thickBot="1">
      <c r="A44" s="207" t="s">
        <v>147</v>
      </c>
      <c r="B44" s="208" t="s">
        <v>148</v>
      </c>
      <c r="C44" s="211" t="s">
        <v>160</v>
      </c>
      <c r="D44" s="203" t="s">
        <v>149</v>
      </c>
      <c r="E44" s="196" t="s">
        <v>318</v>
      </c>
      <c r="F44" s="159">
        <f>SUM(F45)</f>
        <v>210600</v>
      </c>
      <c r="G44" s="298"/>
      <c r="H44" s="298"/>
      <c r="I44" s="298"/>
    </row>
    <row r="45" spans="1:9" ht="16.5" customHeight="1" thickBot="1">
      <c r="A45" s="209" t="s">
        <v>147</v>
      </c>
      <c r="B45" s="210" t="s">
        <v>148</v>
      </c>
      <c r="C45" s="211" t="s">
        <v>160</v>
      </c>
      <c r="D45" s="204" t="s">
        <v>149</v>
      </c>
      <c r="E45" s="202" t="s">
        <v>319</v>
      </c>
      <c r="F45" s="159">
        <f>SUM(F46)</f>
        <v>210600</v>
      </c>
      <c r="G45" s="298"/>
      <c r="H45" s="298"/>
      <c r="I45" s="298"/>
    </row>
    <row r="46" spans="1:9" ht="48.75" customHeight="1" thickBot="1">
      <c r="A46" s="205" t="s">
        <v>147</v>
      </c>
      <c r="B46" s="206" t="s">
        <v>148</v>
      </c>
      <c r="C46" s="212" t="s">
        <v>166</v>
      </c>
      <c r="D46" s="32" t="s">
        <v>149</v>
      </c>
      <c r="E46" s="14" t="s">
        <v>315</v>
      </c>
      <c r="F46" s="160">
        <f>SUM(F47)</f>
        <v>210600</v>
      </c>
      <c r="G46" s="276"/>
      <c r="H46" s="276"/>
      <c r="I46" s="276"/>
    </row>
    <row r="47" spans="1:9" ht="63.75" customHeight="1" thickBot="1">
      <c r="A47" s="205" t="s">
        <v>147</v>
      </c>
      <c r="B47" s="206" t="s">
        <v>148</v>
      </c>
      <c r="C47" s="212" t="s">
        <v>165</v>
      </c>
      <c r="D47" s="32" t="s">
        <v>149</v>
      </c>
      <c r="E47" s="14" t="s">
        <v>312</v>
      </c>
      <c r="F47" s="160">
        <f>SUM(F48)</f>
        <v>210600</v>
      </c>
      <c r="G47" s="276"/>
      <c r="H47" s="276"/>
      <c r="I47" s="276"/>
    </row>
    <row r="48" spans="1:9" ht="33.75" customHeight="1" thickBot="1">
      <c r="A48" s="205" t="s">
        <v>147</v>
      </c>
      <c r="B48" s="206" t="s">
        <v>148</v>
      </c>
      <c r="C48" s="212" t="s">
        <v>321</v>
      </c>
      <c r="D48" s="32" t="s">
        <v>149</v>
      </c>
      <c r="E48" s="14" t="s">
        <v>320</v>
      </c>
      <c r="F48" s="160">
        <f>SUM(F49)</f>
        <v>210600</v>
      </c>
      <c r="G48" s="276"/>
      <c r="H48" s="276"/>
      <c r="I48" s="276"/>
    </row>
    <row r="49" spans="1:9" ht="33.75" customHeight="1" thickBot="1">
      <c r="A49" s="205" t="s">
        <v>147</v>
      </c>
      <c r="B49" s="206" t="s">
        <v>148</v>
      </c>
      <c r="C49" s="212" t="s">
        <v>321</v>
      </c>
      <c r="D49" s="12">
        <v>120</v>
      </c>
      <c r="E49" s="14" t="s">
        <v>243</v>
      </c>
      <c r="F49" s="160">
        <v>210600</v>
      </c>
      <c r="G49" s="276"/>
      <c r="H49" s="276"/>
      <c r="I49" s="276"/>
    </row>
    <row r="50" spans="1:9" ht="31.5" customHeight="1" thickBot="1">
      <c r="A50" s="166" t="s">
        <v>148</v>
      </c>
      <c r="B50" s="166" t="s">
        <v>146</v>
      </c>
      <c r="C50" s="166" t="s">
        <v>160</v>
      </c>
      <c r="D50" s="166" t="s">
        <v>149</v>
      </c>
      <c r="E50" s="171" t="s">
        <v>251</v>
      </c>
      <c r="F50" s="172">
        <f>F59+F64</f>
        <v>329818.18</v>
      </c>
      <c r="G50" s="362"/>
      <c r="H50" s="362"/>
      <c r="I50" s="362"/>
    </row>
    <row r="51" spans="1:9" ht="48.75" customHeight="1" hidden="1" thickBot="1">
      <c r="A51" s="57" t="s">
        <v>148</v>
      </c>
      <c r="B51" s="57" t="s">
        <v>153</v>
      </c>
      <c r="C51" s="57" t="s">
        <v>160</v>
      </c>
      <c r="D51" s="57" t="s">
        <v>149</v>
      </c>
      <c r="E51" s="164" t="s">
        <v>252</v>
      </c>
      <c r="F51" s="160">
        <f>F52</f>
        <v>0</v>
      </c>
      <c r="G51" s="276"/>
      <c r="H51" s="276"/>
      <c r="I51" s="276"/>
    </row>
    <row r="52" spans="1:9" ht="51.75" customHeight="1" hidden="1" thickBot="1">
      <c r="A52" s="57" t="s">
        <v>148</v>
      </c>
      <c r="B52" s="57" t="s">
        <v>153</v>
      </c>
      <c r="C52" s="57" t="s">
        <v>166</v>
      </c>
      <c r="D52" s="57" t="s">
        <v>149</v>
      </c>
      <c r="E52" s="164" t="s">
        <v>315</v>
      </c>
      <c r="F52" s="160">
        <f>F53</f>
        <v>0</v>
      </c>
      <c r="G52" s="276"/>
      <c r="H52" s="276"/>
      <c r="I52" s="276"/>
    </row>
    <row r="53" spans="1:9" ht="63" customHeight="1" hidden="1" thickBot="1">
      <c r="A53" s="57" t="s">
        <v>148</v>
      </c>
      <c r="B53" s="57" t="s">
        <v>153</v>
      </c>
      <c r="C53" s="57" t="s">
        <v>165</v>
      </c>
      <c r="D53" s="57" t="s">
        <v>149</v>
      </c>
      <c r="E53" s="164" t="s">
        <v>312</v>
      </c>
      <c r="F53" s="160">
        <f>F54</f>
        <v>0</v>
      </c>
      <c r="G53" s="276"/>
      <c r="H53" s="276"/>
      <c r="I53" s="276"/>
    </row>
    <row r="54" spans="1:9" ht="51" customHeight="1" hidden="1" thickBot="1">
      <c r="A54" s="57" t="s">
        <v>148</v>
      </c>
      <c r="B54" s="57" t="s">
        <v>153</v>
      </c>
      <c r="C54" s="57" t="s">
        <v>168</v>
      </c>
      <c r="D54" s="57" t="s">
        <v>149</v>
      </c>
      <c r="E54" s="164" t="s">
        <v>253</v>
      </c>
      <c r="F54" s="160"/>
      <c r="G54" s="276"/>
      <c r="H54" s="276"/>
      <c r="I54" s="276"/>
    </row>
    <row r="55" spans="1:9" s="60" customFormat="1" ht="21" customHeight="1" thickBot="1">
      <c r="A55" s="57" t="s">
        <v>148</v>
      </c>
      <c r="B55" s="57" t="s">
        <v>16</v>
      </c>
      <c r="C55" s="57" t="s">
        <v>160</v>
      </c>
      <c r="D55" s="57" t="s">
        <v>149</v>
      </c>
      <c r="E55" s="164" t="s">
        <v>133</v>
      </c>
      <c r="F55" s="280">
        <f>F56</f>
        <v>329818.18</v>
      </c>
      <c r="G55" s="276"/>
      <c r="H55" s="276"/>
      <c r="I55" s="276"/>
    </row>
    <row r="56" spans="1:9" s="60" customFormat="1" ht="49.5" customHeight="1" thickBot="1">
      <c r="A56" s="57" t="s">
        <v>148</v>
      </c>
      <c r="B56" s="57" t="s">
        <v>16</v>
      </c>
      <c r="C56" s="57" t="s">
        <v>166</v>
      </c>
      <c r="D56" s="57" t="s">
        <v>149</v>
      </c>
      <c r="E56" s="164" t="s">
        <v>315</v>
      </c>
      <c r="F56" s="280">
        <f>SUM(F57)</f>
        <v>329818.18</v>
      </c>
      <c r="G56" s="276"/>
      <c r="H56" s="276"/>
      <c r="I56" s="276"/>
    </row>
    <row r="57" spans="1:9" s="60" customFormat="1" ht="63" customHeight="1" thickBot="1">
      <c r="A57" s="57" t="s">
        <v>148</v>
      </c>
      <c r="B57" s="57" t="s">
        <v>16</v>
      </c>
      <c r="C57" s="57" t="s">
        <v>165</v>
      </c>
      <c r="D57" s="57" t="s">
        <v>149</v>
      </c>
      <c r="E57" s="164" t="s">
        <v>312</v>
      </c>
      <c r="F57" s="280">
        <f>SUM(F58+F63)</f>
        <v>329818.18</v>
      </c>
      <c r="G57" s="276"/>
      <c r="H57" s="276"/>
      <c r="I57" s="276"/>
    </row>
    <row r="58" spans="1:9" s="60" customFormat="1" ht="30" customHeight="1" thickBot="1">
      <c r="A58" s="57" t="s">
        <v>387</v>
      </c>
      <c r="B58" s="57" t="s">
        <v>363</v>
      </c>
      <c r="C58" s="57" t="s">
        <v>388</v>
      </c>
      <c r="D58" s="57" t="s">
        <v>149</v>
      </c>
      <c r="E58" s="164" t="s">
        <v>389</v>
      </c>
      <c r="F58" s="280">
        <f>SUM(F59)</f>
        <v>282343.43</v>
      </c>
      <c r="G58" s="276"/>
      <c r="H58" s="276"/>
      <c r="I58" s="276"/>
    </row>
    <row r="59" spans="1:9" s="60" customFormat="1" ht="30" customHeight="1" thickBot="1">
      <c r="A59" s="57" t="s">
        <v>387</v>
      </c>
      <c r="B59" s="57" t="s">
        <v>363</v>
      </c>
      <c r="C59" s="57" t="s">
        <v>388</v>
      </c>
      <c r="D59" s="57" t="s">
        <v>268</v>
      </c>
      <c r="E59" s="164" t="s">
        <v>131</v>
      </c>
      <c r="F59" s="280">
        <v>282343.43</v>
      </c>
      <c r="G59" s="276"/>
      <c r="H59" s="276"/>
      <c r="I59" s="276"/>
    </row>
    <row r="60" spans="1:9" s="60" customFormat="1" ht="31.5" customHeight="1" hidden="1" thickBot="1">
      <c r="A60" s="57" t="s">
        <v>387</v>
      </c>
      <c r="B60" s="57" t="s">
        <v>363</v>
      </c>
      <c r="C60" s="57" t="s">
        <v>388</v>
      </c>
      <c r="D60" s="57" t="s">
        <v>149</v>
      </c>
      <c r="E60" s="164" t="s">
        <v>391</v>
      </c>
      <c r="F60" s="280"/>
      <c r="G60" s="276"/>
      <c r="H60" s="276"/>
      <c r="I60" s="276"/>
    </row>
    <row r="61" spans="1:9" s="60" customFormat="1" ht="33.75" customHeight="1" hidden="1" thickBot="1">
      <c r="A61" s="57" t="s">
        <v>387</v>
      </c>
      <c r="B61" s="57" t="s">
        <v>363</v>
      </c>
      <c r="C61" s="57" t="s">
        <v>388</v>
      </c>
      <c r="D61" s="243">
        <v>120</v>
      </c>
      <c r="E61" s="14" t="s">
        <v>243</v>
      </c>
      <c r="F61" s="280"/>
      <c r="G61" s="276"/>
      <c r="H61" s="276"/>
      <c r="I61" s="276"/>
    </row>
    <row r="62" spans="1:9" s="60" customFormat="1" ht="33.75" customHeight="1" hidden="1" thickBot="1">
      <c r="A62" s="57" t="s">
        <v>387</v>
      </c>
      <c r="B62" s="57" t="s">
        <v>363</v>
      </c>
      <c r="C62" s="57" t="s">
        <v>388</v>
      </c>
      <c r="D62" s="57" t="s">
        <v>268</v>
      </c>
      <c r="E62" s="164" t="s">
        <v>131</v>
      </c>
      <c r="F62" s="280"/>
      <c r="G62" s="276"/>
      <c r="H62" s="276"/>
      <c r="I62" s="276"/>
    </row>
    <row r="63" spans="1:9" s="60" customFormat="1" ht="35.25" customHeight="1" thickBot="1">
      <c r="A63" s="57" t="s">
        <v>387</v>
      </c>
      <c r="B63" s="57" t="s">
        <v>363</v>
      </c>
      <c r="C63" s="57" t="s">
        <v>390</v>
      </c>
      <c r="D63" s="57" t="s">
        <v>149</v>
      </c>
      <c r="E63" s="249" t="s">
        <v>389</v>
      </c>
      <c r="F63" s="280">
        <f>SUM(F64)</f>
        <v>47474.75</v>
      </c>
      <c r="G63" s="276"/>
      <c r="H63" s="276"/>
      <c r="I63" s="276"/>
    </row>
    <row r="64" spans="1:9" ht="39" customHeight="1" thickBot="1">
      <c r="A64" s="57" t="s">
        <v>387</v>
      </c>
      <c r="B64" s="57" t="s">
        <v>363</v>
      </c>
      <c r="C64" s="57" t="s">
        <v>390</v>
      </c>
      <c r="D64" s="57" t="s">
        <v>268</v>
      </c>
      <c r="E64" s="249" t="s">
        <v>131</v>
      </c>
      <c r="F64" s="280">
        <v>47474.75</v>
      </c>
      <c r="G64" s="276"/>
      <c r="H64" s="276"/>
      <c r="I64" s="276"/>
    </row>
    <row r="65" spans="1:9" ht="35.25" customHeight="1" hidden="1" thickBot="1">
      <c r="A65" s="57" t="s">
        <v>387</v>
      </c>
      <c r="B65" s="57" t="s">
        <v>363</v>
      </c>
      <c r="C65" s="57" t="s">
        <v>390</v>
      </c>
      <c r="D65" s="57" t="s">
        <v>149</v>
      </c>
      <c r="E65" s="249" t="s">
        <v>391</v>
      </c>
      <c r="F65" s="160"/>
      <c r="G65" s="276"/>
      <c r="H65" s="276"/>
      <c r="I65" s="276"/>
    </row>
    <row r="66" spans="1:9" ht="39" customHeight="1" hidden="1" thickBot="1">
      <c r="A66" s="57" t="s">
        <v>387</v>
      </c>
      <c r="B66" s="57" t="s">
        <v>363</v>
      </c>
      <c r="C66" s="57" t="s">
        <v>390</v>
      </c>
      <c r="D66" s="57" t="s">
        <v>268</v>
      </c>
      <c r="E66" s="249" t="s">
        <v>131</v>
      </c>
      <c r="F66" s="160"/>
      <c r="G66" s="276"/>
      <c r="H66" s="276"/>
      <c r="I66" s="276"/>
    </row>
    <row r="67" spans="1:9" ht="38.25" customHeight="1" thickBot="1">
      <c r="A67" s="166" t="s">
        <v>150</v>
      </c>
      <c r="B67" s="166" t="s">
        <v>146</v>
      </c>
      <c r="C67" s="166" t="s">
        <v>160</v>
      </c>
      <c r="D67" s="166" t="s">
        <v>149</v>
      </c>
      <c r="E67" s="171" t="s">
        <v>134</v>
      </c>
      <c r="F67" s="172">
        <f>F72+F81+F84</f>
        <v>10180432.82</v>
      </c>
      <c r="G67" s="276"/>
      <c r="H67" s="276"/>
      <c r="I67" s="276"/>
    </row>
    <row r="68" spans="1:9" ht="84" customHeight="1" hidden="1" thickBot="1">
      <c r="A68" s="44" t="s">
        <v>150</v>
      </c>
      <c r="B68" s="44" t="s">
        <v>145</v>
      </c>
      <c r="C68" s="44" t="s">
        <v>328</v>
      </c>
      <c r="D68" s="44"/>
      <c r="E68" s="278" t="s">
        <v>416</v>
      </c>
      <c r="F68" s="279">
        <f>SUM(F69)</f>
        <v>0</v>
      </c>
      <c r="G68" s="362"/>
      <c r="H68" s="362"/>
      <c r="I68" s="362"/>
    </row>
    <row r="69" spans="1:9" ht="47.25" customHeight="1" hidden="1" thickBot="1">
      <c r="A69" s="57" t="s">
        <v>150</v>
      </c>
      <c r="B69" s="57" t="s">
        <v>145</v>
      </c>
      <c r="C69" s="57" t="s">
        <v>329</v>
      </c>
      <c r="D69" s="57"/>
      <c r="E69" s="275" t="s">
        <v>413</v>
      </c>
      <c r="F69" s="279">
        <f>SUM(F70)</f>
        <v>0</v>
      </c>
      <c r="G69" s="365"/>
      <c r="H69" s="365"/>
      <c r="I69" s="365"/>
    </row>
    <row r="70" spans="1:9" ht="34.5" customHeight="1" hidden="1" thickBot="1">
      <c r="A70" s="57" t="s">
        <v>145</v>
      </c>
      <c r="B70" s="57" t="s">
        <v>145</v>
      </c>
      <c r="C70" s="57" t="s">
        <v>414</v>
      </c>
      <c r="D70" s="57"/>
      <c r="E70" s="275" t="s">
        <v>415</v>
      </c>
      <c r="F70" s="279">
        <f>SUM(F71)</f>
        <v>0</v>
      </c>
      <c r="G70" s="365"/>
      <c r="H70" s="365"/>
      <c r="I70" s="365"/>
    </row>
    <row r="71" spans="1:9" ht="33" customHeight="1" hidden="1" thickBot="1">
      <c r="A71" s="57" t="s">
        <v>145</v>
      </c>
      <c r="B71" s="57" t="s">
        <v>145</v>
      </c>
      <c r="C71" s="57" t="s">
        <v>414</v>
      </c>
      <c r="D71" s="57" t="s">
        <v>268</v>
      </c>
      <c r="E71" s="164" t="s">
        <v>131</v>
      </c>
      <c r="F71" s="279"/>
      <c r="G71" s="365"/>
      <c r="H71" s="365"/>
      <c r="I71" s="365"/>
    </row>
    <row r="72" spans="1:9" ht="24.75" customHeight="1" thickBot="1">
      <c r="A72" s="44" t="s">
        <v>150</v>
      </c>
      <c r="B72" s="44" t="s">
        <v>153</v>
      </c>
      <c r="C72" s="44" t="s">
        <v>160</v>
      </c>
      <c r="D72" s="44" t="s">
        <v>149</v>
      </c>
      <c r="E72" s="247" t="s">
        <v>3</v>
      </c>
      <c r="F72" s="248">
        <f>F73+F77</f>
        <v>10085060.82</v>
      </c>
      <c r="G72" s="365"/>
      <c r="H72" s="365"/>
      <c r="I72" s="365"/>
    </row>
    <row r="73" spans="1:9" ht="52.5" customHeight="1" thickBot="1">
      <c r="A73" s="57" t="s">
        <v>150</v>
      </c>
      <c r="B73" s="57" t="s">
        <v>153</v>
      </c>
      <c r="C73" s="57" t="s">
        <v>166</v>
      </c>
      <c r="D73" s="57" t="s">
        <v>149</v>
      </c>
      <c r="E73" s="164" t="s">
        <v>315</v>
      </c>
      <c r="F73" s="280">
        <f>F74</f>
        <v>703950.1</v>
      </c>
      <c r="G73" s="298"/>
      <c r="H73" s="298"/>
      <c r="I73" s="298"/>
    </row>
    <row r="74" spans="1:9" ht="63" customHeight="1" thickBot="1">
      <c r="A74" s="57" t="s">
        <v>150</v>
      </c>
      <c r="B74" s="57" t="s">
        <v>153</v>
      </c>
      <c r="C74" s="57" t="s">
        <v>165</v>
      </c>
      <c r="D74" s="57" t="s">
        <v>149</v>
      </c>
      <c r="E74" s="164" t="s">
        <v>312</v>
      </c>
      <c r="F74" s="280">
        <f>F75</f>
        <v>703950.1</v>
      </c>
      <c r="G74" s="276"/>
      <c r="H74" s="276"/>
      <c r="I74" s="276"/>
    </row>
    <row r="75" spans="1:9" ht="47.25" customHeight="1" thickBot="1">
      <c r="A75" s="57" t="s">
        <v>150</v>
      </c>
      <c r="B75" s="57" t="s">
        <v>153</v>
      </c>
      <c r="C75" s="57" t="s">
        <v>4</v>
      </c>
      <c r="D75" s="57" t="s">
        <v>149</v>
      </c>
      <c r="E75" s="164" t="s">
        <v>322</v>
      </c>
      <c r="F75" s="280">
        <f>F76</f>
        <v>703950.1</v>
      </c>
      <c r="G75" s="276"/>
      <c r="H75" s="276"/>
      <c r="I75" s="276"/>
    </row>
    <row r="76" spans="1:9" ht="53.25" customHeight="1" thickBot="1">
      <c r="A76" s="57" t="s">
        <v>150</v>
      </c>
      <c r="B76" s="57" t="s">
        <v>153</v>
      </c>
      <c r="C76" s="57" t="s">
        <v>4</v>
      </c>
      <c r="D76" s="57" t="s">
        <v>268</v>
      </c>
      <c r="E76" s="164" t="s">
        <v>131</v>
      </c>
      <c r="F76" s="280">
        <v>703950.1</v>
      </c>
      <c r="G76" s="276"/>
      <c r="H76" s="276"/>
      <c r="I76" s="276"/>
    </row>
    <row r="77" spans="1:9" ht="56.25" customHeight="1" thickBot="1">
      <c r="A77" s="57" t="s">
        <v>150</v>
      </c>
      <c r="B77" s="57" t="s">
        <v>153</v>
      </c>
      <c r="C77" s="57" t="s">
        <v>485</v>
      </c>
      <c r="D77" s="57" t="s">
        <v>149</v>
      </c>
      <c r="E77" s="164" t="s">
        <v>486</v>
      </c>
      <c r="F77" s="280">
        <f>SUM(F78)</f>
        <v>9381110.72</v>
      </c>
      <c r="G77" s="276"/>
      <c r="H77" s="276"/>
      <c r="I77" s="276"/>
    </row>
    <row r="78" spans="1:9" ht="45" customHeight="1" thickBot="1">
      <c r="A78" s="57" t="s">
        <v>150</v>
      </c>
      <c r="B78" s="57" t="s">
        <v>153</v>
      </c>
      <c r="C78" s="57" t="s">
        <v>485</v>
      </c>
      <c r="D78" s="57" t="s">
        <v>149</v>
      </c>
      <c r="E78" s="164" t="s">
        <v>487</v>
      </c>
      <c r="F78" s="280">
        <f>SUM(F79+F80)</f>
        <v>9381110.72</v>
      </c>
      <c r="G78" s="276"/>
      <c r="H78" s="276"/>
      <c r="I78" s="276"/>
    </row>
    <row r="79" spans="1:9" ht="30.75" customHeight="1" thickBot="1">
      <c r="A79" s="57" t="s">
        <v>150</v>
      </c>
      <c r="B79" s="57" t="s">
        <v>153</v>
      </c>
      <c r="C79" s="57" t="s">
        <v>524</v>
      </c>
      <c r="D79" s="57" t="s">
        <v>268</v>
      </c>
      <c r="E79" s="164" t="s">
        <v>131</v>
      </c>
      <c r="F79" s="280">
        <v>8282829</v>
      </c>
      <c r="G79" s="276"/>
      <c r="H79" s="276"/>
      <c r="I79" s="276"/>
    </row>
    <row r="80" spans="1:9" ht="30.75" customHeight="1" thickBot="1">
      <c r="A80" s="57" t="s">
        <v>150</v>
      </c>
      <c r="B80" s="57" t="s">
        <v>153</v>
      </c>
      <c r="C80" s="57" t="s">
        <v>488</v>
      </c>
      <c r="D80" s="57" t="s">
        <v>268</v>
      </c>
      <c r="E80" s="164" t="s">
        <v>131</v>
      </c>
      <c r="F80" s="280">
        <v>1098281.72</v>
      </c>
      <c r="G80" s="276"/>
      <c r="H80" s="276"/>
      <c r="I80" s="276"/>
    </row>
    <row r="81" spans="1:9" ht="21.75" customHeight="1" thickBot="1">
      <c r="A81" s="57" t="s">
        <v>150</v>
      </c>
      <c r="B81" s="57" t="s">
        <v>16</v>
      </c>
      <c r="C81" s="57" t="s">
        <v>160</v>
      </c>
      <c r="D81" s="57"/>
      <c r="E81" s="368" t="s">
        <v>525</v>
      </c>
      <c r="F81" s="280">
        <f>SUM(F82)</f>
        <v>60372</v>
      </c>
      <c r="G81" s="276"/>
      <c r="H81" s="276"/>
      <c r="I81" s="276"/>
    </row>
    <row r="82" spans="1:9" ht="30.75" customHeight="1" thickBot="1">
      <c r="A82" s="57" t="s">
        <v>150</v>
      </c>
      <c r="B82" s="57" t="s">
        <v>16</v>
      </c>
      <c r="C82" s="57" t="s">
        <v>474</v>
      </c>
      <c r="D82" s="57" t="s">
        <v>149</v>
      </c>
      <c r="E82" s="327" t="s">
        <v>526</v>
      </c>
      <c r="F82" s="280">
        <f>SUM(F83)</f>
        <v>60372</v>
      </c>
      <c r="G82" s="276"/>
      <c r="H82" s="276"/>
      <c r="I82" s="276"/>
    </row>
    <row r="83" spans="1:9" ht="31.5" customHeight="1" thickBot="1">
      <c r="A83" s="57" t="s">
        <v>150</v>
      </c>
      <c r="B83" s="57" t="s">
        <v>16</v>
      </c>
      <c r="C83" s="57" t="s">
        <v>474</v>
      </c>
      <c r="D83" s="57" t="s">
        <v>268</v>
      </c>
      <c r="E83" s="164" t="s">
        <v>131</v>
      </c>
      <c r="F83" s="280">
        <v>60372</v>
      </c>
      <c r="G83" s="276"/>
      <c r="H83" s="276"/>
      <c r="I83" s="276"/>
    </row>
    <row r="84" spans="1:9" ht="31.5" customHeight="1" thickBot="1">
      <c r="A84" s="57" t="s">
        <v>150</v>
      </c>
      <c r="B84" s="57" t="s">
        <v>326</v>
      </c>
      <c r="C84" s="57" t="s">
        <v>325</v>
      </c>
      <c r="D84" s="57" t="s">
        <v>149</v>
      </c>
      <c r="E84" s="213" t="s">
        <v>323</v>
      </c>
      <c r="F84" s="159">
        <f>SUM(F85)</f>
        <v>35000</v>
      </c>
      <c r="G84" s="276"/>
      <c r="H84" s="276"/>
      <c r="I84" s="276"/>
    </row>
    <row r="85" spans="1:9" ht="31.5" customHeight="1" thickBot="1">
      <c r="A85" s="57" t="s">
        <v>150</v>
      </c>
      <c r="B85" s="57" t="s">
        <v>326</v>
      </c>
      <c r="C85" s="57" t="s">
        <v>325</v>
      </c>
      <c r="D85" s="57" t="s">
        <v>268</v>
      </c>
      <c r="E85" s="164" t="s">
        <v>131</v>
      </c>
      <c r="F85" s="160">
        <v>35000</v>
      </c>
      <c r="G85" s="276"/>
      <c r="H85" s="276"/>
      <c r="I85" s="276"/>
    </row>
    <row r="86" spans="1:9" ht="31.5" customHeight="1" hidden="1" thickBot="1">
      <c r="A86" s="57"/>
      <c r="B86" s="57"/>
      <c r="C86" s="57"/>
      <c r="D86" s="57"/>
      <c r="E86" s="164"/>
      <c r="F86" s="280"/>
      <c r="G86" s="276"/>
      <c r="H86" s="276"/>
      <c r="I86" s="276"/>
    </row>
    <row r="87" spans="1:9" ht="30.75" customHeight="1" thickBot="1">
      <c r="A87" s="166" t="s">
        <v>151</v>
      </c>
      <c r="B87" s="166" t="s">
        <v>146</v>
      </c>
      <c r="C87" s="166" t="s">
        <v>160</v>
      </c>
      <c r="D87" s="166" t="s">
        <v>149</v>
      </c>
      <c r="E87" s="369" t="s">
        <v>135</v>
      </c>
      <c r="F87" s="370">
        <f>SUM(F108+F110+F112+F114+F116)</f>
        <v>660000</v>
      </c>
      <c r="G87" s="276"/>
      <c r="H87" s="276"/>
      <c r="I87" s="276"/>
    </row>
    <row r="88" spans="1:9" ht="17.25" customHeight="1" hidden="1" thickBot="1">
      <c r="A88" s="214" t="s">
        <v>151</v>
      </c>
      <c r="B88" s="214" t="s">
        <v>145</v>
      </c>
      <c r="C88" s="44" t="s">
        <v>328</v>
      </c>
      <c r="D88" s="214" t="s">
        <v>149</v>
      </c>
      <c r="E88" s="215" t="s">
        <v>327</v>
      </c>
      <c r="F88" s="216">
        <f>SUM(F89)</f>
        <v>0</v>
      </c>
      <c r="G88" s="362"/>
      <c r="H88" s="362"/>
      <c r="I88" s="362"/>
    </row>
    <row r="89" spans="1:9" ht="68.25" customHeight="1" hidden="1" thickBot="1">
      <c r="A89" s="176" t="s">
        <v>151</v>
      </c>
      <c r="B89" s="176" t="s">
        <v>145</v>
      </c>
      <c r="C89" s="176" t="s">
        <v>329</v>
      </c>
      <c r="D89" s="176" t="s">
        <v>330</v>
      </c>
      <c r="E89" s="192" t="s">
        <v>331</v>
      </c>
      <c r="F89" s="216">
        <f>SUM(F90)</f>
        <v>0</v>
      </c>
      <c r="G89" s="366"/>
      <c r="H89" s="366"/>
      <c r="I89" s="366"/>
    </row>
    <row r="90" spans="1:9" ht="36" customHeight="1" hidden="1" thickBot="1">
      <c r="A90" s="176" t="s">
        <v>151</v>
      </c>
      <c r="B90" s="176" t="s">
        <v>145</v>
      </c>
      <c r="C90" s="176" t="s">
        <v>332</v>
      </c>
      <c r="D90" s="176" t="s">
        <v>333</v>
      </c>
      <c r="E90" s="192" t="s">
        <v>334</v>
      </c>
      <c r="F90" s="216">
        <f>SUM(F91)</f>
        <v>0</v>
      </c>
      <c r="G90" s="366"/>
      <c r="H90" s="366"/>
      <c r="I90" s="366"/>
    </row>
    <row r="91" spans="1:9" ht="17.25" customHeight="1" hidden="1" thickBot="1">
      <c r="A91" s="176" t="s">
        <v>151</v>
      </c>
      <c r="B91" s="176" t="s">
        <v>145</v>
      </c>
      <c r="C91" s="176" t="s">
        <v>332</v>
      </c>
      <c r="D91" s="176" t="s">
        <v>335</v>
      </c>
      <c r="E91" s="269" t="s">
        <v>336</v>
      </c>
      <c r="F91" s="216"/>
      <c r="G91" s="366"/>
      <c r="H91" s="366"/>
      <c r="I91" s="366"/>
    </row>
    <row r="92" spans="1:9" ht="48.75" customHeight="1" hidden="1" thickBot="1">
      <c r="A92" s="44" t="s">
        <v>151</v>
      </c>
      <c r="B92" s="44" t="s">
        <v>147</v>
      </c>
      <c r="C92" s="44" t="s">
        <v>160</v>
      </c>
      <c r="D92" s="44" t="s">
        <v>149</v>
      </c>
      <c r="E92" s="270" t="s">
        <v>136</v>
      </c>
      <c r="F92" s="159">
        <f>F93+F96</f>
        <v>0</v>
      </c>
      <c r="G92" s="366"/>
      <c r="H92" s="366"/>
      <c r="I92" s="366"/>
    </row>
    <row r="93" spans="1:9" ht="15" customHeight="1" hidden="1" thickBot="1">
      <c r="A93" s="44" t="s">
        <v>151</v>
      </c>
      <c r="B93" s="44" t="s">
        <v>147</v>
      </c>
      <c r="C93" s="44" t="s">
        <v>337</v>
      </c>
      <c r="D93" s="177" t="s">
        <v>149</v>
      </c>
      <c r="E93" s="163" t="s">
        <v>421</v>
      </c>
      <c r="F93" s="160">
        <f>SUM(F94)</f>
        <v>0</v>
      </c>
      <c r="G93" s="298"/>
      <c r="H93" s="298"/>
      <c r="I93" s="298"/>
    </row>
    <row r="94" spans="1:9" ht="81" customHeight="1" hidden="1" thickBot="1">
      <c r="A94" s="57" t="s">
        <v>151</v>
      </c>
      <c r="B94" s="57" t="s">
        <v>147</v>
      </c>
      <c r="C94" s="57" t="s">
        <v>338</v>
      </c>
      <c r="D94" s="65" t="s">
        <v>149</v>
      </c>
      <c r="E94" s="164" t="s">
        <v>339</v>
      </c>
      <c r="F94" s="160">
        <f>SUM(F95)</f>
        <v>0</v>
      </c>
      <c r="G94" s="276"/>
      <c r="H94" s="276"/>
      <c r="I94" s="276"/>
    </row>
    <row r="95" spans="1:9" ht="32.25" customHeight="1" hidden="1" thickBot="1">
      <c r="A95" s="57" t="s">
        <v>340</v>
      </c>
      <c r="B95" s="57" t="s">
        <v>341</v>
      </c>
      <c r="C95" s="57" t="s">
        <v>342</v>
      </c>
      <c r="D95" s="65" t="s">
        <v>268</v>
      </c>
      <c r="E95" s="164" t="s">
        <v>131</v>
      </c>
      <c r="F95" s="160"/>
      <c r="G95" s="276"/>
      <c r="H95" s="276"/>
      <c r="I95" s="276"/>
    </row>
    <row r="96" spans="1:9" ht="30" customHeight="1" hidden="1" thickBot="1">
      <c r="A96" s="57" t="s">
        <v>151</v>
      </c>
      <c r="B96" s="57" t="s">
        <v>147</v>
      </c>
      <c r="C96" s="57" t="s">
        <v>166</v>
      </c>
      <c r="D96" s="65" t="s">
        <v>149</v>
      </c>
      <c r="E96" s="164" t="s">
        <v>315</v>
      </c>
      <c r="F96" s="160">
        <f>F97</f>
        <v>0</v>
      </c>
      <c r="G96" s="276"/>
      <c r="H96" s="276"/>
      <c r="I96" s="276"/>
    </row>
    <row r="97" spans="1:9" ht="56.25" customHeight="1" hidden="1" thickBot="1">
      <c r="A97" s="57" t="s">
        <v>151</v>
      </c>
      <c r="B97" s="57" t="s">
        <v>147</v>
      </c>
      <c r="C97" s="57" t="s">
        <v>170</v>
      </c>
      <c r="D97" s="57" t="s">
        <v>149</v>
      </c>
      <c r="E97" s="164" t="s">
        <v>136</v>
      </c>
      <c r="F97" s="160">
        <f>F98</f>
        <v>0</v>
      </c>
      <c r="G97" s="276"/>
      <c r="H97" s="276"/>
      <c r="I97" s="276"/>
    </row>
    <row r="98" spans="1:9" ht="23.25" customHeight="1" hidden="1" thickBot="1">
      <c r="A98" s="57" t="s">
        <v>151</v>
      </c>
      <c r="B98" s="57" t="s">
        <v>147</v>
      </c>
      <c r="C98" s="57" t="s">
        <v>171</v>
      </c>
      <c r="D98" s="57" t="s">
        <v>149</v>
      </c>
      <c r="E98" s="164" t="s">
        <v>137</v>
      </c>
      <c r="F98" s="160">
        <f>F100+F99</f>
        <v>0</v>
      </c>
      <c r="G98" s="276"/>
      <c r="H98" s="276"/>
      <c r="I98" s="276"/>
    </row>
    <row r="99" spans="1:9" ht="24.75" customHeight="1" hidden="1" thickBot="1">
      <c r="A99" s="57" t="s">
        <v>151</v>
      </c>
      <c r="B99" s="57" t="s">
        <v>148</v>
      </c>
      <c r="C99" s="57" t="s">
        <v>343</v>
      </c>
      <c r="D99" s="57" t="s">
        <v>268</v>
      </c>
      <c r="E99" s="164" t="s">
        <v>131</v>
      </c>
      <c r="F99" s="160"/>
      <c r="G99" s="276"/>
      <c r="H99" s="276"/>
      <c r="I99" s="276"/>
    </row>
    <row r="100" spans="1:9" ht="27" customHeight="1" hidden="1" thickBot="1">
      <c r="A100" s="57" t="s">
        <v>151</v>
      </c>
      <c r="B100" s="57" t="s">
        <v>147</v>
      </c>
      <c r="C100" s="57" t="s">
        <v>343</v>
      </c>
      <c r="D100" s="57" t="s">
        <v>477</v>
      </c>
      <c r="E100" s="164" t="s">
        <v>478</v>
      </c>
      <c r="F100" s="160"/>
      <c r="G100" s="276"/>
      <c r="H100" s="276"/>
      <c r="I100" s="276"/>
    </row>
    <row r="101" spans="1:9" ht="23.25" customHeight="1" thickBot="1">
      <c r="A101" s="44" t="s">
        <v>151</v>
      </c>
      <c r="B101" s="44" t="s">
        <v>148</v>
      </c>
      <c r="C101" s="44" t="s">
        <v>160</v>
      </c>
      <c r="D101" s="44" t="s">
        <v>149</v>
      </c>
      <c r="E101" s="163" t="s">
        <v>138</v>
      </c>
      <c r="F101" s="159">
        <f>F105+F102</f>
        <v>660000</v>
      </c>
      <c r="G101" s="276"/>
      <c r="H101" s="276"/>
      <c r="I101" s="276"/>
    </row>
    <row r="102" spans="1:9" ht="84.75" customHeight="1" hidden="1" thickBot="1">
      <c r="A102" s="44" t="s">
        <v>151</v>
      </c>
      <c r="B102" s="44" t="s">
        <v>148</v>
      </c>
      <c r="C102" s="44" t="s">
        <v>438</v>
      </c>
      <c r="D102" s="44" t="s">
        <v>149</v>
      </c>
      <c r="E102" s="247" t="s">
        <v>439</v>
      </c>
      <c r="F102" s="159">
        <f>F103</f>
        <v>0</v>
      </c>
      <c r="G102" s="298"/>
      <c r="H102" s="298"/>
      <c r="I102" s="298"/>
    </row>
    <row r="103" spans="1:9" ht="85.5" customHeight="1" hidden="1" thickBot="1">
      <c r="A103" s="57" t="s">
        <v>151</v>
      </c>
      <c r="B103" s="57" t="s">
        <v>148</v>
      </c>
      <c r="C103" s="57" t="s">
        <v>440</v>
      </c>
      <c r="D103" s="57" t="s">
        <v>149</v>
      </c>
      <c r="E103" s="164" t="s">
        <v>441</v>
      </c>
      <c r="F103" s="160">
        <f>F104</f>
        <v>0</v>
      </c>
      <c r="G103" s="298"/>
      <c r="H103" s="298"/>
      <c r="I103" s="298"/>
    </row>
    <row r="104" spans="1:9" ht="46.5" customHeight="1" hidden="1" thickBot="1">
      <c r="A104" s="57" t="s">
        <v>151</v>
      </c>
      <c r="B104" s="57" t="s">
        <v>148</v>
      </c>
      <c r="C104" s="57" t="s">
        <v>442</v>
      </c>
      <c r="D104" s="57" t="s">
        <v>268</v>
      </c>
      <c r="E104" s="164" t="s">
        <v>131</v>
      </c>
      <c r="F104" s="160"/>
      <c r="G104" s="276"/>
      <c r="H104" s="276"/>
      <c r="I104" s="276"/>
    </row>
    <row r="105" spans="1:9" ht="54" customHeight="1" thickBot="1">
      <c r="A105" s="58" t="s">
        <v>151</v>
      </c>
      <c r="B105" s="58" t="s">
        <v>148</v>
      </c>
      <c r="C105" s="58" t="s">
        <v>166</v>
      </c>
      <c r="D105" s="58" t="s">
        <v>149</v>
      </c>
      <c r="E105" s="164" t="s">
        <v>315</v>
      </c>
      <c r="F105" s="160">
        <f>F106</f>
        <v>660000</v>
      </c>
      <c r="G105" s="276"/>
      <c r="H105" s="276"/>
      <c r="I105" s="276"/>
    </row>
    <row r="106" spans="1:9" ht="18" customHeight="1" thickBot="1">
      <c r="A106" s="58" t="s">
        <v>151</v>
      </c>
      <c r="B106" s="58" t="s">
        <v>148</v>
      </c>
      <c r="C106" s="58" t="s">
        <v>171</v>
      </c>
      <c r="D106" s="58" t="s">
        <v>149</v>
      </c>
      <c r="E106" s="164" t="s">
        <v>138</v>
      </c>
      <c r="F106" s="160">
        <f>F107</f>
        <v>660000</v>
      </c>
      <c r="G106" s="276"/>
      <c r="H106" s="276"/>
      <c r="I106" s="276"/>
    </row>
    <row r="107" spans="1:9" ht="21.75" customHeight="1" thickBot="1">
      <c r="A107" s="58" t="s">
        <v>151</v>
      </c>
      <c r="B107" s="58" t="s">
        <v>148</v>
      </c>
      <c r="C107" s="58" t="s">
        <v>177</v>
      </c>
      <c r="D107" s="58" t="s">
        <v>149</v>
      </c>
      <c r="E107" s="164" t="s">
        <v>137</v>
      </c>
      <c r="F107" s="160">
        <f>F108+F110+F112+F114+F116</f>
        <v>660000</v>
      </c>
      <c r="G107" s="276"/>
      <c r="H107" s="276"/>
      <c r="I107" s="276"/>
    </row>
    <row r="108" spans="1:9" ht="16.5" customHeight="1" thickBot="1">
      <c r="A108" s="64" t="s">
        <v>151</v>
      </c>
      <c r="B108" s="64" t="s">
        <v>148</v>
      </c>
      <c r="C108" s="64" t="s">
        <v>176</v>
      </c>
      <c r="D108" s="64" t="s">
        <v>149</v>
      </c>
      <c r="E108" s="163" t="s">
        <v>257</v>
      </c>
      <c r="F108" s="159">
        <f>F109</f>
        <v>300000</v>
      </c>
      <c r="G108" s="276"/>
      <c r="H108" s="276"/>
      <c r="I108" s="276"/>
    </row>
    <row r="109" spans="1:9" ht="28.5" customHeight="1" thickBot="1">
      <c r="A109" s="58" t="s">
        <v>151</v>
      </c>
      <c r="B109" s="58" t="s">
        <v>148</v>
      </c>
      <c r="C109" s="58" t="s">
        <v>176</v>
      </c>
      <c r="D109" s="58" t="s">
        <v>268</v>
      </c>
      <c r="E109" s="164" t="s">
        <v>131</v>
      </c>
      <c r="F109" s="160">
        <v>300000</v>
      </c>
      <c r="G109" s="298"/>
      <c r="H109" s="298"/>
      <c r="I109" s="298"/>
    </row>
    <row r="110" spans="1:9" ht="31.5" customHeight="1" thickBot="1">
      <c r="A110" s="64" t="s">
        <v>151</v>
      </c>
      <c r="B110" s="64" t="s">
        <v>148</v>
      </c>
      <c r="C110" s="64" t="s">
        <v>346</v>
      </c>
      <c r="D110" s="64" t="s">
        <v>149</v>
      </c>
      <c r="E110" s="217" t="s">
        <v>344</v>
      </c>
      <c r="F110" s="159">
        <f>SUM(F111)</f>
        <v>20000</v>
      </c>
      <c r="G110" s="276"/>
      <c r="H110" s="276"/>
      <c r="I110" s="276"/>
    </row>
    <row r="111" spans="1:9" ht="35.25" customHeight="1" thickBot="1">
      <c r="A111" s="58" t="s">
        <v>151</v>
      </c>
      <c r="B111" s="58" t="s">
        <v>148</v>
      </c>
      <c r="C111" s="58" t="s">
        <v>346</v>
      </c>
      <c r="D111" s="58" t="s">
        <v>268</v>
      </c>
      <c r="E111" s="8" t="s">
        <v>345</v>
      </c>
      <c r="F111" s="160">
        <v>20000</v>
      </c>
      <c r="G111" s="298"/>
      <c r="H111" s="298"/>
      <c r="I111" s="298"/>
    </row>
    <row r="112" spans="1:9" ht="17.25" customHeight="1" thickBot="1">
      <c r="A112" s="64" t="s">
        <v>151</v>
      </c>
      <c r="B112" s="64" t="s">
        <v>148</v>
      </c>
      <c r="C112" s="64" t="s">
        <v>348</v>
      </c>
      <c r="D112" s="64" t="s">
        <v>149</v>
      </c>
      <c r="E112" s="217" t="s">
        <v>347</v>
      </c>
      <c r="F112" s="159">
        <f>SUM(F113)</f>
        <v>10000</v>
      </c>
      <c r="G112" s="276"/>
      <c r="H112" s="276"/>
      <c r="I112" s="276"/>
    </row>
    <row r="113" spans="1:9" ht="15.75" customHeight="1" thickBot="1">
      <c r="A113" s="58" t="s">
        <v>151</v>
      </c>
      <c r="B113" s="58" t="s">
        <v>148</v>
      </c>
      <c r="C113" s="58" t="s">
        <v>348</v>
      </c>
      <c r="D113" s="58" t="s">
        <v>268</v>
      </c>
      <c r="E113" s="8" t="s">
        <v>345</v>
      </c>
      <c r="F113" s="160">
        <v>10000</v>
      </c>
      <c r="G113" s="298"/>
      <c r="H113" s="298"/>
      <c r="I113" s="298"/>
    </row>
    <row r="114" spans="1:9" ht="18" customHeight="1" thickBot="1">
      <c r="A114" s="64" t="s">
        <v>151</v>
      </c>
      <c r="B114" s="64" t="s">
        <v>148</v>
      </c>
      <c r="C114" s="64" t="s">
        <v>349</v>
      </c>
      <c r="D114" s="64" t="s">
        <v>149</v>
      </c>
      <c r="E114" s="217" t="s">
        <v>350</v>
      </c>
      <c r="F114" s="159">
        <f>SUM(F115)</f>
        <v>30000</v>
      </c>
      <c r="G114" s="276"/>
      <c r="H114" s="276"/>
      <c r="I114" s="276"/>
    </row>
    <row r="115" spans="1:9" ht="16.5" customHeight="1" thickBot="1">
      <c r="A115" s="58" t="s">
        <v>151</v>
      </c>
      <c r="B115" s="58" t="s">
        <v>148</v>
      </c>
      <c r="C115" s="58" t="s">
        <v>349</v>
      </c>
      <c r="D115" s="58" t="s">
        <v>268</v>
      </c>
      <c r="E115" s="8" t="s">
        <v>345</v>
      </c>
      <c r="F115" s="160">
        <v>30000</v>
      </c>
      <c r="G115" s="298"/>
      <c r="H115" s="298"/>
      <c r="I115" s="298"/>
    </row>
    <row r="116" spans="1:9" ht="33.75" customHeight="1" thickBot="1">
      <c r="A116" s="218" t="s">
        <v>151</v>
      </c>
      <c r="B116" s="218" t="s">
        <v>148</v>
      </c>
      <c r="C116" s="218" t="s">
        <v>175</v>
      </c>
      <c r="D116" s="218" t="s">
        <v>149</v>
      </c>
      <c r="E116" s="163" t="s">
        <v>139</v>
      </c>
      <c r="F116" s="159">
        <f>F117</f>
        <v>300000</v>
      </c>
      <c r="G116" s="276"/>
      <c r="H116" s="276"/>
      <c r="I116" s="276"/>
    </row>
    <row r="117" spans="1:9" ht="30.75" customHeight="1" thickBot="1">
      <c r="A117" s="58" t="s">
        <v>151</v>
      </c>
      <c r="B117" s="57" t="s">
        <v>148</v>
      </c>
      <c r="C117" s="69" t="s">
        <v>175</v>
      </c>
      <c r="D117" s="57" t="s">
        <v>268</v>
      </c>
      <c r="E117" s="164" t="s">
        <v>131</v>
      </c>
      <c r="F117" s="160">
        <v>300000</v>
      </c>
      <c r="G117" s="298"/>
      <c r="H117" s="298"/>
      <c r="I117" s="298"/>
    </row>
    <row r="118" spans="1:9" ht="25.5" customHeight="1" thickBot="1">
      <c r="A118" s="173" t="s">
        <v>152</v>
      </c>
      <c r="B118" s="166" t="s">
        <v>146</v>
      </c>
      <c r="C118" s="166" t="s">
        <v>160</v>
      </c>
      <c r="D118" s="166" t="s">
        <v>149</v>
      </c>
      <c r="E118" s="171" t="s">
        <v>140</v>
      </c>
      <c r="F118" s="172">
        <f>F119+F133</f>
        <v>5823579.98</v>
      </c>
      <c r="G118" s="276"/>
      <c r="H118" s="276"/>
      <c r="I118" s="276"/>
    </row>
    <row r="119" spans="1:9" ht="18.75" customHeight="1" thickBot="1">
      <c r="A119" s="58" t="s">
        <v>152</v>
      </c>
      <c r="B119" s="57" t="s">
        <v>145</v>
      </c>
      <c r="C119" s="57" t="s">
        <v>160</v>
      </c>
      <c r="D119" s="57" t="s">
        <v>149</v>
      </c>
      <c r="E119" s="163" t="s">
        <v>141</v>
      </c>
      <c r="F119" s="159">
        <f>F123+F120</f>
        <v>4041809.98</v>
      </c>
      <c r="G119" s="365"/>
      <c r="H119" s="362"/>
      <c r="I119" s="362"/>
    </row>
    <row r="120" spans="1:9" ht="47.25" customHeight="1" thickBot="1">
      <c r="A120" s="64" t="s">
        <v>152</v>
      </c>
      <c r="B120" s="44" t="s">
        <v>145</v>
      </c>
      <c r="C120" s="44" t="s">
        <v>433</v>
      </c>
      <c r="D120" s="44" t="s">
        <v>149</v>
      </c>
      <c r="E120" s="163" t="s">
        <v>551</v>
      </c>
      <c r="F120" s="159">
        <f>F121</f>
        <v>278990</v>
      </c>
      <c r="G120" s="298"/>
      <c r="H120" s="298"/>
      <c r="I120" s="298"/>
    </row>
    <row r="121" spans="1:9" ht="45.75" customHeight="1" thickBot="1">
      <c r="A121" s="58" t="s">
        <v>152</v>
      </c>
      <c r="B121" s="57" t="s">
        <v>145</v>
      </c>
      <c r="C121" s="57" t="s">
        <v>552</v>
      </c>
      <c r="D121" s="57" t="s">
        <v>149</v>
      </c>
      <c r="E121" s="164" t="s">
        <v>443</v>
      </c>
      <c r="F121" s="159">
        <f>F122</f>
        <v>278990</v>
      </c>
      <c r="G121" s="298"/>
      <c r="H121" s="298"/>
      <c r="I121" s="298"/>
    </row>
    <row r="122" spans="1:9" ht="39.75" customHeight="1" thickBot="1">
      <c r="A122" s="58" t="s">
        <v>152</v>
      </c>
      <c r="B122" s="57" t="s">
        <v>145</v>
      </c>
      <c r="C122" s="57" t="s">
        <v>552</v>
      </c>
      <c r="D122" s="57" t="s">
        <v>268</v>
      </c>
      <c r="E122" s="8" t="s">
        <v>345</v>
      </c>
      <c r="F122" s="160">
        <v>278990</v>
      </c>
      <c r="G122" s="298"/>
      <c r="H122" s="298"/>
      <c r="I122" s="298"/>
    </row>
    <row r="123" spans="1:9" ht="39" customHeight="1" thickBot="1">
      <c r="A123" s="58" t="s">
        <v>152</v>
      </c>
      <c r="B123" s="57" t="s">
        <v>145</v>
      </c>
      <c r="C123" s="57" t="s">
        <v>166</v>
      </c>
      <c r="D123" s="57" t="s">
        <v>149</v>
      </c>
      <c r="E123" s="164" t="s">
        <v>315</v>
      </c>
      <c r="F123" s="160">
        <f>F124</f>
        <v>3762819.98</v>
      </c>
      <c r="G123" s="276"/>
      <c r="H123" s="276"/>
      <c r="I123" s="276"/>
    </row>
    <row r="124" spans="1:9" ht="58.5" customHeight="1" thickBot="1">
      <c r="A124" s="57" t="s">
        <v>152</v>
      </c>
      <c r="B124" s="57" t="s">
        <v>145</v>
      </c>
      <c r="C124" s="57" t="s">
        <v>165</v>
      </c>
      <c r="D124" s="57" t="s">
        <v>149</v>
      </c>
      <c r="E124" s="164" t="s">
        <v>312</v>
      </c>
      <c r="F124" s="160">
        <f>F125</f>
        <v>3762819.98</v>
      </c>
      <c r="G124" s="276"/>
      <c r="H124" s="276"/>
      <c r="I124" s="276"/>
    </row>
    <row r="125" spans="1:9" ht="42" customHeight="1" thickBot="1">
      <c r="A125" s="57" t="s">
        <v>152</v>
      </c>
      <c r="B125" s="57" t="s">
        <v>145</v>
      </c>
      <c r="C125" s="57" t="s">
        <v>167</v>
      </c>
      <c r="D125" s="57" t="s">
        <v>149</v>
      </c>
      <c r="E125" s="164" t="s">
        <v>258</v>
      </c>
      <c r="F125" s="160">
        <f>F129+F128+F127+F132</f>
        <v>3762819.98</v>
      </c>
      <c r="G125" s="276"/>
      <c r="H125" s="276"/>
      <c r="I125" s="276"/>
    </row>
    <row r="126" spans="1:9" ht="77.25" customHeight="1" thickBot="1">
      <c r="A126" s="57" t="s">
        <v>152</v>
      </c>
      <c r="B126" s="57" t="s">
        <v>145</v>
      </c>
      <c r="C126" s="57" t="s">
        <v>167</v>
      </c>
      <c r="D126" s="57" t="s">
        <v>371</v>
      </c>
      <c r="E126" s="229" t="s">
        <v>372</v>
      </c>
      <c r="F126" s="160">
        <f>SUM(F127)</f>
        <v>2925249.81</v>
      </c>
      <c r="G126" s="276"/>
      <c r="H126" s="276"/>
      <c r="I126" s="276"/>
    </row>
    <row r="127" spans="1:9" ht="23.25" customHeight="1" thickBot="1">
      <c r="A127" s="57" t="s">
        <v>152</v>
      </c>
      <c r="B127" s="57" t="s">
        <v>145</v>
      </c>
      <c r="C127" s="57" t="s">
        <v>167</v>
      </c>
      <c r="D127" s="57" t="s">
        <v>369</v>
      </c>
      <c r="E127" s="230" t="s">
        <v>370</v>
      </c>
      <c r="F127" s="160">
        <v>2925249.81</v>
      </c>
      <c r="G127" s="276"/>
      <c r="H127" s="276"/>
      <c r="I127" s="276"/>
    </row>
    <row r="128" spans="1:9" ht="31.5" customHeight="1" thickBot="1">
      <c r="A128" s="57" t="s">
        <v>152</v>
      </c>
      <c r="B128" s="57" t="s">
        <v>145</v>
      </c>
      <c r="C128" s="57" t="s">
        <v>167</v>
      </c>
      <c r="D128" s="57" t="s">
        <v>268</v>
      </c>
      <c r="E128" s="164" t="s">
        <v>131</v>
      </c>
      <c r="F128" s="160">
        <v>300000</v>
      </c>
      <c r="G128" s="276"/>
      <c r="H128" s="276"/>
      <c r="I128" s="276"/>
    </row>
    <row r="129" spans="1:9" ht="20.25" customHeight="1" thickBot="1">
      <c r="A129" s="57" t="s">
        <v>152</v>
      </c>
      <c r="B129" s="57" t="s">
        <v>145</v>
      </c>
      <c r="C129" s="57" t="s">
        <v>167</v>
      </c>
      <c r="D129" s="57" t="s">
        <v>269</v>
      </c>
      <c r="E129" s="164" t="s">
        <v>246</v>
      </c>
      <c r="F129" s="160">
        <v>157570.17</v>
      </c>
      <c r="G129" s="276"/>
      <c r="H129" s="276"/>
      <c r="I129" s="276"/>
    </row>
    <row r="130" spans="1:9" ht="47.25" customHeight="1" thickBot="1">
      <c r="A130" s="57" t="s">
        <v>152</v>
      </c>
      <c r="B130" s="57" t="s">
        <v>145</v>
      </c>
      <c r="C130" s="57" t="s">
        <v>433</v>
      </c>
      <c r="D130" s="57" t="s">
        <v>149</v>
      </c>
      <c r="E130" s="164" t="s">
        <v>527</v>
      </c>
      <c r="F130" s="160">
        <v>380000</v>
      </c>
      <c r="G130" s="276"/>
      <c r="H130" s="276"/>
      <c r="I130" s="276"/>
    </row>
    <row r="131" spans="1:9" ht="29.25" customHeight="1" thickBot="1">
      <c r="A131" s="57" t="s">
        <v>152</v>
      </c>
      <c r="B131" s="57" t="s">
        <v>145</v>
      </c>
      <c r="C131" s="57" t="s">
        <v>528</v>
      </c>
      <c r="D131" s="57" t="s">
        <v>358</v>
      </c>
      <c r="E131" s="164" t="s">
        <v>443</v>
      </c>
      <c r="F131" s="160">
        <v>380000</v>
      </c>
      <c r="G131" s="276"/>
      <c r="H131" s="276"/>
      <c r="I131" s="276"/>
    </row>
    <row r="132" spans="1:9" ht="36.75" customHeight="1" thickBot="1">
      <c r="A132" s="57" t="s">
        <v>473</v>
      </c>
      <c r="B132" s="57" t="s">
        <v>364</v>
      </c>
      <c r="C132" s="57" t="s">
        <v>528</v>
      </c>
      <c r="D132" s="57" t="s">
        <v>268</v>
      </c>
      <c r="E132" s="164" t="s">
        <v>131</v>
      </c>
      <c r="F132" s="160">
        <v>380000</v>
      </c>
      <c r="G132" s="298"/>
      <c r="H132" s="298"/>
      <c r="I132" s="298"/>
    </row>
    <row r="133" spans="1:19" ht="21.75" customHeight="1" thickBot="1">
      <c r="A133" s="44" t="s">
        <v>152</v>
      </c>
      <c r="B133" s="44" t="s">
        <v>150</v>
      </c>
      <c r="C133" s="44" t="s">
        <v>160</v>
      </c>
      <c r="D133" s="44" t="s">
        <v>149</v>
      </c>
      <c r="E133" s="163" t="s">
        <v>259</v>
      </c>
      <c r="F133" s="159">
        <f>F134</f>
        <v>1781770</v>
      </c>
      <c r="G133" s="298"/>
      <c r="H133" s="298"/>
      <c r="I133" s="298"/>
      <c r="M133" s="106"/>
      <c r="N133" s="103"/>
      <c r="O133" s="103"/>
      <c r="P133" s="103"/>
      <c r="Q133" s="107"/>
      <c r="R133" s="105"/>
      <c r="S133" s="102"/>
    </row>
    <row r="134" spans="1:19" ht="54.75" customHeight="1" thickBot="1">
      <c r="A134" s="44" t="s">
        <v>152</v>
      </c>
      <c r="B134" s="44" t="s">
        <v>150</v>
      </c>
      <c r="C134" s="44" t="s">
        <v>166</v>
      </c>
      <c r="D134" s="44" t="s">
        <v>149</v>
      </c>
      <c r="E134" s="163" t="s">
        <v>398</v>
      </c>
      <c r="F134" s="159">
        <f>F135</f>
        <v>1781770</v>
      </c>
      <c r="G134" s="276"/>
      <c r="H134" s="276"/>
      <c r="I134" s="276"/>
      <c r="M134" s="106"/>
      <c r="N134" s="103"/>
      <c r="O134" s="103"/>
      <c r="P134" s="103"/>
      <c r="Q134" s="107"/>
      <c r="R134" s="105"/>
      <c r="S134" s="102"/>
    </row>
    <row r="135" spans="1:9" ht="68.25" customHeight="1" thickBot="1">
      <c r="A135" s="57" t="s">
        <v>152</v>
      </c>
      <c r="B135" s="57" t="s">
        <v>150</v>
      </c>
      <c r="C135" s="57" t="s">
        <v>165</v>
      </c>
      <c r="D135" s="57" t="s">
        <v>149</v>
      </c>
      <c r="E135" s="164" t="s">
        <v>312</v>
      </c>
      <c r="F135" s="160">
        <f>F136</f>
        <v>1781770</v>
      </c>
      <c r="G135" s="276"/>
      <c r="H135" s="276"/>
      <c r="I135" s="276"/>
    </row>
    <row r="136" spans="1:9" ht="62.25" customHeight="1" thickBot="1">
      <c r="A136" s="57" t="s">
        <v>152</v>
      </c>
      <c r="B136" s="57" t="s">
        <v>150</v>
      </c>
      <c r="C136" s="57" t="s">
        <v>164</v>
      </c>
      <c r="D136" s="57" t="s">
        <v>149</v>
      </c>
      <c r="E136" s="164" t="s">
        <v>260</v>
      </c>
      <c r="F136" s="160">
        <f>F137</f>
        <v>1781770</v>
      </c>
      <c r="G136" s="276"/>
      <c r="H136" s="276"/>
      <c r="I136" s="276"/>
    </row>
    <row r="137" spans="1:9" ht="36" customHeight="1" thickBot="1">
      <c r="A137" s="57" t="s">
        <v>152</v>
      </c>
      <c r="B137" s="57" t="s">
        <v>150</v>
      </c>
      <c r="C137" s="57" t="s">
        <v>164</v>
      </c>
      <c r="D137" s="57" t="s">
        <v>267</v>
      </c>
      <c r="E137" s="164" t="s">
        <v>261</v>
      </c>
      <c r="F137" s="160">
        <v>1781770</v>
      </c>
      <c r="G137" s="362"/>
      <c r="H137" s="362"/>
      <c r="I137" s="362"/>
    </row>
    <row r="138" spans="1:9" ht="19.5" customHeight="1" thickBot="1">
      <c r="A138" s="166" t="s">
        <v>16</v>
      </c>
      <c r="B138" s="166" t="s">
        <v>146</v>
      </c>
      <c r="C138" s="166" t="s">
        <v>160</v>
      </c>
      <c r="D138" s="166" t="s">
        <v>149</v>
      </c>
      <c r="E138" s="171" t="s">
        <v>262</v>
      </c>
      <c r="F138" s="172">
        <f>F139+F145</f>
        <v>580878.28</v>
      </c>
      <c r="G138" s="276"/>
      <c r="H138" s="276"/>
      <c r="I138" s="276"/>
    </row>
    <row r="139" spans="1:9" ht="23.25" customHeight="1" thickBot="1">
      <c r="A139" s="57" t="s">
        <v>16</v>
      </c>
      <c r="B139" s="57" t="s">
        <v>145</v>
      </c>
      <c r="C139" s="57" t="s">
        <v>160</v>
      </c>
      <c r="D139" s="57" t="s">
        <v>149</v>
      </c>
      <c r="E139" s="170" t="s">
        <v>142</v>
      </c>
      <c r="F139" s="160">
        <f>F140</f>
        <v>435878.28</v>
      </c>
      <c r="G139" s="276"/>
      <c r="H139" s="276"/>
      <c r="I139" s="276"/>
    </row>
    <row r="140" spans="1:9" ht="42.75" customHeight="1" thickBot="1">
      <c r="A140" s="57" t="s">
        <v>16</v>
      </c>
      <c r="B140" s="57" t="s">
        <v>145</v>
      </c>
      <c r="C140" s="57" t="s">
        <v>161</v>
      </c>
      <c r="D140" s="57" t="s">
        <v>149</v>
      </c>
      <c r="E140" s="164" t="s">
        <v>484</v>
      </c>
      <c r="F140" s="160">
        <f>F141</f>
        <v>435878.28</v>
      </c>
      <c r="G140" s="276"/>
      <c r="H140" s="276"/>
      <c r="I140" s="276"/>
    </row>
    <row r="141" spans="1:9" ht="33" customHeight="1" thickBot="1">
      <c r="A141" s="57" t="s">
        <v>16</v>
      </c>
      <c r="B141" s="57" t="s">
        <v>145</v>
      </c>
      <c r="C141" s="57" t="s">
        <v>162</v>
      </c>
      <c r="D141" s="57" t="s">
        <v>149</v>
      </c>
      <c r="E141" s="164" t="s">
        <v>163</v>
      </c>
      <c r="F141" s="160">
        <f>F142</f>
        <v>435878.28</v>
      </c>
      <c r="G141" s="276"/>
      <c r="H141" s="276"/>
      <c r="I141" s="276"/>
    </row>
    <row r="142" spans="1:9" ht="30.75" customHeight="1" thickBot="1">
      <c r="A142" s="57" t="s">
        <v>16</v>
      </c>
      <c r="B142" s="57" t="s">
        <v>145</v>
      </c>
      <c r="C142" s="57" t="s">
        <v>263</v>
      </c>
      <c r="D142" s="57" t="s">
        <v>149</v>
      </c>
      <c r="E142" s="164" t="s">
        <v>143</v>
      </c>
      <c r="F142" s="160">
        <f>F143</f>
        <v>435878.28</v>
      </c>
      <c r="G142" s="276"/>
      <c r="H142" s="276"/>
      <c r="I142" s="276"/>
    </row>
    <row r="143" spans="1:9" ht="45" customHeight="1" thickBot="1">
      <c r="A143" s="57" t="s">
        <v>16</v>
      </c>
      <c r="B143" s="57" t="s">
        <v>145</v>
      </c>
      <c r="C143" s="57" t="s">
        <v>352</v>
      </c>
      <c r="D143" s="57" t="s">
        <v>149</v>
      </c>
      <c r="E143" s="164" t="s">
        <v>353</v>
      </c>
      <c r="F143" s="160">
        <f>F144</f>
        <v>435878.28</v>
      </c>
      <c r="G143" s="276"/>
      <c r="H143" s="276"/>
      <c r="I143" s="276"/>
    </row>
    <row r="144" spans="1:9" ht="33" customHeight="1" thickBot="1">
      <c r="A144" s="57" t="s">
        <v>16</v>
      </c>
      <c r="B144" s="57" t="s">
        <v>145</v>
      </c>
      <c r="C144" s="57" t="s">
        <v>352</v>
      </c>
      <c r="D144" s="57" t="s">
        <v>272</v>
      </c>
      <c r="E144" s="164" t="s">
        <v>144</v>
      </c>
      <c r="F144" s="160">
        <v>435878.28</v>
      </c>
      <c r="G144" s="298"/>
      <c r="H144" s="298"/>
      <c r="I144" s="298"/>
    </row>
    <row r="145" spans="1:9" ht="25.5" customHeight="1" thickBot="1">
      <c r="A145" s="44" t="s">
        <v>16</v>
      </c>
      <c r="B145" s="44" t="s">
        <v>148</v>
      </c>
      <c r="C145" s="44" t="s">
        <v>160</v>
      </c>
      <c r="D145" s="44" t="s">
        <v>149</v>
      </c>
      <c r="E145" s="163" t="s">
        <v>265</v>
      </c>
      <c r="F145" s="159">
        <f>F146+F155+F151</f>
        <v>145000</v>
      </c>
      <c r="G145" s="276"/>
      <c r="H145" s="276"/>
      <c r="I145" s="276"/>
    </row>
    <row r="146" spans="1:9" ht="51" customHeight="1" thickBot="1">
      <c r="A146" s="57" t="s">
        <v>16</v>
      </c>
      <c r="B146" s="57" t="s">
        <v>148</v>
      </c>
      <c r="C146" s="57" t="s">
        <v>161</v>
      </c>
      <c r="D146" s="57" t="s">
        <v>149</v>
      </c>
      <c r="E146" s="164" t="s">
        <v>513</v>
      </c>
      <c r="F146" s="160">
        <f>F147</f>
        <v>50000</v>
      </c>
      <c r="G146" s="276"/>
      <c r="H146" s="276"/>
      <c r="I146" s="276"/>
    </row>
    <row r="147" spans="1:9" ht="35.25" customHeight="1" thickBot="1">
      <c r="A147" s="57" t="s">
        <v>16</v>
      </c>
      <c r="B147" s="57" t="s">
        <v>148</v>
      </c>
      <c r="C147" s="57" t="s">
        <v>162</v>
      </c>
      <c r="D147" s="57" t="s">
        <v>149</v>
      </c>
      <c r="E147" s="164" t="s">
        <v>163</v>
      </c>
      <c r="F147" s="160">
        <f>F148</f>
        <v>50000</v>
      </c>
      <c r="G147" s="276"/>
      <c r="H147" s="276"/>
      <c r="I147" s="276"/>
    </row>
    <row r="148" spans="1:9" ht="36" customHeight="1" thickBot="1">
      <c r="A148" s="57" t="s">
        <v>16</v>
      </c>
      <c r="B148" s="57" t="s">
        <v>148</v>
      </c>
      <c r="C148" s="57" t="s">
        <v>263</v>
      </c>
      <c r="D148" s="57" t="s">
        <v>149</v>
      </c>
      <c r="E148" s="164" t="s">
        <v>143</v>
      </c>
      <c r="F148" s="160">
        <f>F149</f>
        <v>50000</v>
      </c>
      <c r="G148" s="276"/>
      <c r="H148" s="276"/>
      <c r="I148" s="276"/>
    </row>
    <row r="149" spans="1:9" ht="32.25" customHeight="1" thickBot="1">
      <c r="A149" s="69" t="s">
        <v>16</v>
      </c>
      <c r="B149" s="69" t="s">
        <v>148</v>
      </c>
      <c r="C149" s="57" t="s">
        <v>264</v>
      </c>
      <c r="D149" s="57" t="s">
        <v>149</v>
      </c>
      <c r="E149" s="164" t="s">
        <v>266</v>
      </c>
      <c r="F149" s="160">
        <f>F150</f>
        <v>50000</v>
      </c>
      <c r="G149" s="276"/>
      <c r="H149" s="276"/>
      <c r="I149" s="276"/>
    </row>
    <row r="150" spans="1:9" ht="41.25" customHeight="1" thickBot="1">
      <c r="A150" s="58" t="s">
        <v>16</v>
      </c>
      <c r="B150" s="58" t="s">
        <v>148</v>
      </c>
      <c r="C150" s="57" t="s">
        <v>264</v>
      </c>
      <c r="D150" s="57" t="s">
        <v>272</v>
      </c>
      <c r="E150" s="164" t="s">
        <v>144</v>
      </c>
      <c r="F150" s="160">
        <v>50000</v>
      </c>
      <c r="G150" s="365"/>
      <c r="H150" s="362"/>
      <c r="I150" s="362"/>
    </row>
    <row r="151" spans="1:9" ht="54.75" customHeight="1" thickBot="1">
      <c r="A151" s="57" t="s">
        <v>16</v>
      </c>
      <c r="B151" s="57" t="s">
        <v>148</v>
      </c>
      <c r="C151" s="68" t="s">
        <v>494</v>
      </c>
      <c r="D151" s="57" t="s">
        <v>149</v>
      </c>
      <c r="E151" s="253" t="s">
        <v>589</v>
      </c>
      <c r="F151" s="160">
        <v>45000</v>
      </c>
      <c r="G151" s="365"/>
      <c r="H151" s="362"/>
      <c r="I151" s="362"/>
    </row>
    <row r="152" spans="1:9" ht="27.75" customHeight="1" thickBot="1">
      <c r="A152" s="57" t="s">
        <v>16</v>
      </c>
      <c r="B152" s="57" t="s">
        <v>148</v>
      </c>
      <c r="C152" s="68" t="s">
        <v>497</v>
      </c>
      <c r="D152" s="57" t="s">
        <v>149</v>
      </c>
      <c r="E152" s="164" t="s">
        <v>163</v>
      </c>
      <c r="F152" s="160">
        <v>45000</v>
      </c>
      <c r="G152" s="365"/>
      <c r="H152" s="362"/>
      <c r="I152" s="362"/>
    </row>
    <row r="153" spans="1:9" ht="36" customHeight="1" thickBot="1">
      <c r="A153" s="57" t="s">
        <v>16</v>
      </c>
      <c r="B153" s="57" t="s">
        <v>148</v>
      </c>
      <c r="C153" s="68" t="s">
        <v>590</v>
      </c>
      <c r="D153" s="57" t="s">
        <v>149</v>
      </c>
      <c r="E153" s="164" t="s">
        <v>143</v>
      </c>
      <c r="F153" s="160">
        <v>45000</v>
      </c>
      <c r="G153" s="365"/>
      <c r="H153" s="362"/>
      <c r="I153" s="362"/>
    </row>
    <row r="154" spans="1:9" ht="34.5" customHeight="1" thickBot="1">
      <c r="A154" s="58" t="s">
        <v>16</v>
      </c>
      <c r="B154" s="58" t="s">
        <v>148</v>
      </c>
      <c r="C154" s="68" t="s">
        <v>590</v>
      </c>
      <c r="D154" s="57" t="s">
        <v>272</v>
      </c>
      <c r="E154" s="253" t="s">
        <v>591</v>
      </c>
      <c r="F154" s="160">
        <v>45000</v>
      </c>
      <c r="G154" s="365"/>
      <c r="H154" s="362"/>
      <c r="I154" s="362"/>
    </row>
    <row r="155" spans="1:9" ht="78" customHeight="1" thickBot="1">
      <c r="A155" s="173" t="s">
        <v>16</v>
      </c>
      <c r="B155" s="173" t="s">
        <v>148</v>
      </c>
      <c r="C155" s="174" t="s">
        <v>160</v>
      </c>
      <c r="D155" s="166" t="s">
        <v>149</v>
      </c>
      <c r="E155" s="266" t="s">
        <v>514</v>
      </c>
      <c r="F155" s="172">
        <f>F156</f>
        <v>50000</v>
      </c>
      <c r="G155" s="276"/>
      <c r="H155" s="276"/>
      <c r="I155" s="276"/>
    </row>
    <row r="156" spans="1:9" ht="22.5" customHeight="1" thickBot="1">
      <c r="A156" s="67" t="s">
        <v>16</v>
      </c>
      <c r="B156" s="67" t="s">
        <v>148</v>
      </c>
      <c r="C156" s="68" t="s">
        <v>165</v>
      </c>
      <c r="D156" s="68" t="s">
        <v>371</v>
      </c>
      <c r="E156" s="229" t="s">
        <v>372</v>
      </c>
      <c r="F156" s="160">
        <f>F157</f>
        <v>50000</v>
      </c>
      <c r="G156" s="276"/>
      <c r="H156" s="276"/>
      <c r="I156" s="276"/>
    </row>
    <row r="157" spans="1:9" ht="21.75" customHeight="1">
      <c r="A157" s="67" t="s">
        <v>16</v>
      </c>
      <c r="B157" s="67" t="s">
        <v>148</v>
      </c>
      <c r="C157" s="68" t="s">
        <v>354</v>
      </c>
      <c r="D157" s="57" t="s">
        <v>369</v>
      </c>
      <c r="E157" s="229" t="s">
        <v>370</v>
      </c>
      <c r="F157" s="30">
        <v>50000</v>
      </c>
      <c r="G157" s="298"/>
      <c r="H157" s="298"/>
      <c r="I157" s="298"/>
    </row>
    <row r="158" spans="1:9" ht="17.25" customHeight="1">
      <c r="A158" s="66" t="s">
        <v>17</v>
      </c>
      <c r="B158" s="66" t="s">
        <v>146</v>
      </c>
      <c r="C158" s="63" t="s">
        <v>160</v>
      </c>
      <c r="D158" s="44"/>
      <c r="E158" s="267" t="s">
        <v>417</v>
      </c>
      <c r="F158" s="298">
        <v>30000</v>
      </c>
      <c r="G158" s="276"/>
      <c r="H158" s="276"/>
      <c r="I158" s="276"/>
    </row>
    <row r="159" spans="1:9" ht="41.25" customHeight="1">
      <c r="A159" s="66" t="s">
        <v>17</v>
      </c>
      <c r="B159" s="66" t="s">
        <v>146</v>
      </c>
      <c r="C159" s="63" t="s">
        <v>418</v>
      </c>
      <c r="D159" s="44" t="s">
        <v>149</v>
      </c>
      <c r="E159" s="267" t="s">
        <v>475</v>
      </c>
      <c r="F159" s="277">
        <v>30000</v>
      </c>
      <c r="G159" s="276"/>
      <c r="H159" s="276"/>
      <c r="I159" s="276"/>
    </row>
    <row r="160" spans="1:9" ht="36" customHeight="1" thickBot="1">
      <c r="A160" s="67" t="s">
        <v>17</v>
      </c>
      <c r="B160" s="67" t="s">
        <v>146</v>
      </c>
      <c r="C160" s="68" t="s">
        <v>418</v>
      </c>
      <c r="D160" s="57" t="s">
        <v>593</v>
      </c>
      <c r="E160" s="273" t="s">
        <v>243</v>
      </c>
      <c r="F160" s="277">
        <v>30000</v>
      </c>
      <c r="G160" s="276"/>
      <c r="H160" s="276"/>
      <c r="I160" s="276"/>
    </row>
    <row r="161" spans="1:9" ht="46.5" customHeight="1" hidden="1">
      <c r="A161" s="66" t="s">
        <v>492</v>
      </c>
      <c r="B161" s="66" t="s">
        <v>146</v>
      </c>
      <c r="C161" s="63"/>
      <c r="D161" s="44"/>
      <c r="E161" s="325" t="s">
        <v>493</v>
      </c>
      <c r="F161" s="277">
        <f aca="true" t="shared" si="0" ref="F161:F166">SUM(F162)</f>
        <v>0</v>
      </c>
      <c r="G161" s="276"/>
      <c r="H161" s="276"/>
      <c r="I161" s="276"/>
    </row>
    <row r="162" spans="1:9" ht="22.5" customHeight="1" hidden="1">
      <c r="A162" s="67" t="s">
        <v>492</v>
      </c>
      <c r="B162" s="67" t="s">
        <v>148</v>
      </c>
      <c r="C162" s="68" t="s">
        <v>494</v>
      </c>
      <c r="D162" s="57" t="s">
        <v>149</v>
      </c>
      <c r="E162" s="326" t="s">
        <v>495</v>
      </c>
      <c r="F162" s="277">
        <f t="shared" si="0"/>
        <v>0</v>
      </c>
      <c r="G162" s="276"/>
      <c r="H162" s="276"/>
      <c r="I162" s="276"/>
    </row>
    <row r="163" spans="1:9" ht="18.75" customHeight="1" hidden="1">
      <c r="A163" s="67" t="s">
        <v>492</v>
      </c>
      <c r="B163" s="67" t="s">
        <v>148</v>
      </c>
      <c r="C163" s="68" t="s">
        <v>494</v>
      </c>
      <c r="D163" s="57" t="s">
        <v>149</v>
      </c>
      <c r="E163" s="326" t="s">
        <v>496</v>
      </c>
      <c r="F163" s="277">
        <f t="shared" si="0"/>
        <v>0</v>
      </c>
      <c r="G163" s="276"/>
      <c r="H163" s="276"/>
      <c r="I163" s="276"/>
    </row>
    <row r="164" spans="1:9" ht="30.75" customHeight="1" hidden="1">
      <c r="A164" s="67" t="s">
        <v>492</v>
      </c>
      <c r="B164" s="67" t="s">
        <v>148</v>
      </c>
      <c r="C164" s="68" t="s">
        <v>497</v>
      </c>
      <c r="D164" s="57" t="s">
        <v>149</v>
      </c>
      <c r="E164" s="326" t="s">
        <v>498</v>
      </c>
      <c r="F164" s="277">
        <f t="shared" si="0"/>
        <v>0</v>
      </c>
      <c r="G164" s="276"/>
      <c r="H164" s="276"/>
      <c r="I164" s="276"/>
    </row>
    <row r="165" spans="1:9" ht="18.75" customHeight="1" hidden="1">
      <c r="A165" s="67" t="s">
        <v>492</v>
      </c>
      <c r="B165" s="67" t="s">
        <v>148</v>
      </c>
      <c r="C165" s="68" t="s">
        <v>489</v>
      </c>
      <c r="D165" s="57" t="s">
        <v>149</v>
      </c>
      <c r="E165" s="326" t="s">
        <v>499</v>
      </c>
      <c r="F165" s="277">
        <f t="shared" si="0"/>
        <v>0</v>
      </c>
      <c r="G165" s="276"/>
      <c r="H165" s="276"/>
      <c r="I165" s="276"/>
    </row>
    <row r="166" spans="1:9" ht="22.5" customHeight="1" hidden="1">
      <c r="A166" s="67" t="s">
        <v>492</v>
      </c>
      <c r="B166" s="67" t="s">
        <v>148</v>
      </c>
      <c r="C166" s="68" t="s">
        <v>489</v>
      </c>
      <c r="D166" s="57" t="s">
        <v>500</v>
      </c>
      <c r="E166" s="326" t="s">
        <v>501</v>
      </c>
      <c r="F166" s="277">
        <f t="shared" si="0"/>
        <v>0</v>
      </c>
      <c r="G166" s="276"/>
      <c r="H166" s="276"/>
      <c r="I166" s="276"/>
    </row>
    <row r="167" spans="1:10" ht="15.75" hidden="1">
      <c r="A167" s="67" t="s">
        <v>492</v>
      </c>
      <c r="B167" s="67" t="s">
        <v>148</v>
      </c>
      <c r="C167" s="68" t="s">
        <v>489</v>
      </c>
      <c r="D167" s="57" t="s">
        <v>502</v>
      </c>
      <c r="E167" s="326" t="s">
        <v>294</v>
      </c>
      <c r="F167" s="277"/>
      <c r="G167" s="367"/>
      <c r="H167" s="367"/>
      <c r="I167" s="367"/>
      <c r="J167" s="36"/>
    </row>
    <row r="168" spans="1:9" ht="15.75">
      <c r="A168" s="110"/>
      <c r="B168" s="110"/>
      <c r="C168" s="110"/>
      <c r="D168" s="110"/>
      <c r="E168" s="111" t="s">
        <v>22</v>
      </c>
      <c r="F168" s="112">
        <f>SUM(F160+F157+F150+F144+F137+F132+F129+F128+F127+F154+F117+F115+F113+F111+F109+F83+F80+F79+F76+F64+F59+F43+F41+F40+F36+F31+F21+F20+F19+F14+F120+F25+F44+F85)</f>
        <v>29084684.17</v>
      </c>
      <c r="G168" s="37" t="s">
        <v>587</v>
      </c>
      <c r="I168" s="37">
        <f>SUM(F138+F118+F87+F81+F72+F50+F9+F158++F84+F44)</f>
        <v>29084684.17</v>
      </c>
    </row>
    <row r="169" ht="15.75">
      <c r="E169" s="111"/>
    </row>
    <row r="172" ht="15">
      <c r="J172" t="s">
        <v>386</v>
      </c>
    </row>
  </sheetData>
  <sheetProtection/>
  <mergeCells count="4">
    <mergeCell ref="A4:F4"/>
    <mergeCell ref="A1:F1"/>
    <mergeCell ref="A3:F3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2024-05-15T07:33:45Z</dcterms:modified>
  <cp:category/>
  <cp:version/>
  <cp:contentType/>
  <cp:contentStatus/>
</cp:coreProperties>
</file>