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пояснит 2022" sheetId="1" r:id="rId1"/>
    <sheet name="1 Источники 2022" sheetId="2" r:id="rId2"/>
    <sheet name="2 Доходы 2022" sheetId="3" r:id="rId3"/>
    <sheet name="3 Ассигнования 2022" sheetId="4" r:id="rId4"/>
    <sheet name="4 Ведомственная 2022" sheetId="5" r:id="rId5"/>
    <sheet name="5 Программы 2022" sheetId="6" r:id="rId6"/>
  </sheets>
  <definedNames>
    <definedName name="_xlnm.Print_Area" localSheetId="1">'1 Источники 2022'!$A$1:$D$23</definedName>
    <definedName name="_xlnm.Print_Area" localSheetId="2">'2 Доходы 2022'!$A$1:$E$83</definedName>
    <definedName name="_xlnm.Print_Area" localSheetId="3">'3 Ассигнования 2022'!$A$1:$G$172</definedName>
    <definedName name="_xlnm.Print_Area" localSheetId="4">'4 Ведомственная 2022'!$A$1:$H$172</definedName>
    <definedName name="_xlnm.Print_Area" localSheetId="5">'5 Программы 2022'!$A$1:$H$123</definedName>
    <definedName name="_xlnm.Print_Area" localSheetId="0">'пояснит 2022'!$A$1:$G$212</definedName>
    <definedName name="Excel_BuiltIn_Print_Area" localSheetId="0">'пояснит 2022'!$A$1:$G$212</definedName>
    <definedName name="Excel_BuiltIn_Print_Area" localSheetId="1">'1 Источники 2022'!$A$1:$D$23</definedName>
    <definedName name="Excel_BuiltIn_Print_Area" localSheetId="2">'2 Доходы 2022'!$A$1:$E$84</definedName>
    <definedName name="Excel_BuiltIn_Print_Area" localSheetId="3">'3 Ассигнования 2022'!$A$1:$G$172</definedName>
    <definedName name="Excel_BuiltIn_Print_Area" localSheetId="4">'4 Ведомственная 2022'!$A$1:$H$170</definedName>
    <definedName name="Excel_BuiltIn_Print_Area" localSheetId="5">'5 Программы 2022'!$A$1:$H$111</definedName>
  </definedNames>
  <calcPr fullCalcOnLoad="1"/>
</workbook>
</file>

<file path=xl/sharedStrings.xml><?xml version="1.0" encoding="utf-8"?>
<sst xmlns="http://schemas.openxmlformats.org/spreadsheetml/2006/main" count="1238" uniqueCount="548">
  <si>
    <t>Пояснительная записка</t>
  </si>
  <si>
    <t xml:space="preserve">к годовому отчету об исполнении местного бюджета </t>
  </si>
  <si>
    <t>муниципального образования Саралинский сельсовет</t>
  </si>
  <si>
    <t>За 2022 год</t>
  </si>
  <si>
    <t xml:space="preserve">       Исполнение местного бюджета муниципального образования Саралинский сельсовет за 2022 год осуществлялось в соответствии с  Бюджетным Кодексом Российской Федерации, Законом Республики Хакасия «О республиканском бюджете Республики Хакасия на 2022 год и плановый период 2023 и 2024 годов», Приказом Минфина России от 06.06.2019 N 85н "О Порядке формирования и применения кодов бюджетной классификации Российской Федерации, их структуре и принципах назначения" с учетом внесенных изменений и дополнений. </t>
  </si>
  <si>
    <t xml:space="preserve">      На 2022 год доходы местного бюджета Саралинского сельсовета утверждены, с учетом вносимых изменений и дополнений, в объеме 17494,4 тыс. рублей, расходы в объеме 18064,6 тыс. рублей, дефицит местного бюджета 570,2 тыс. рублей, в том числе 5% утвержденного объема собственных доходов в размере 83,1 и сумма остатка средств на счетах по учету средств местного бюджета на 01.01.2022 года в сумме 487,1 тыс. рублей.</t>
  </si>
  <si>
    <t xml:space="preserve">      На основании пункта 3 статьи 92.1 Бюджетного Кодекса Российской Федерации дефицит местного бюджета определен в размере 5% утвержденного объема собственных доходов в сумме 83,1 тыс. рублей.</t>
  </si>
  <si>
    <t xml:space="preserve">      Фактически исполнение доходной части местного бюджета составило 16772,7 тыс. рублей, расходной части – 15091,8 тыс. рублей, профицит   бюджета – 1680,9 тыс. рублей.</t>
  </si>
  <si>
    <t xml:space="preserve">Основные показатели исполнения бюджета за 2021 год </t>
  </si>
  <si>
    <t>(тыс. руб.)</t>
  </si>
  <si>
    <t>Утверждено</t>
  </si>
  <si>
    <t>Исполнено</t>
  </si>
  <si>
    <t>Отклонение</t>
  </si>
  <si>
    <t>% исполнения</t>
  </si>
  <si>
    <t>Доходы</t>
  </si>
  <si>
    <t xml:space="preserve">Расходы  </t>
  </si>
  <si>
    <t>Дефицит/профицит</t>
  </si>
  <si>
    <t xml:space="preserve">   На 1 января 2023 года остатки собственных средств на счете по учету средств местного бюджета составили 2168,0 тыс. рублей.</t>
  </si>
  <si>
    <t>Доходы местного бюджета</t>
  </si>
  <si>
    <t xml:space="preserve">       Общая сумма поступлений по доходам в местный бюджет за 2022 год  составила 16772,7 тыс. рублей  или 95,87% к утвержденному годовому значению и 180,2 % к исполнению за 2021 год (в 2021 году — 9307,7 тыс. рублей), в том числе:</t>
  </si>
  <si>
    <t xml:space="preserve">      - налоговые и неналоговые доходы 1396,6 тыс. рублей, что на 41,3% или на 408,4 тыс. рублей больше, чем в прошлом году (в 2021 году — 988,2 тыс. рублей);</t>
  </si>
  <si>
    <t xml:space="preserve">     - безвозмездные поступления – 15376,1 тыс. рублей, что на 84,82% или на 7056,6 тыс. рублей больше, чем в прошлом году (в 2020 году — 8319,5 тыс. рублей). </t>
  </si>
  <si>
    <t xml:space="preserve">     Наибольший удельный вес в структуре доходов составляют безвозмездные поступления (91,67%).</t>
  </si>
  <si>
    <t xml:space="preserve">Собственные доходы </t>
  </si>
  <si>
    <t xml:space="preserve">     Фактическое исполнение собственных доходов местного бюджета от первоначально утвержденного плана по доходам (1183,7 тыс. рублей)  за 2022 год  составило 117,99 %, и от уточненного плана (1661,5 тыс. рублей) — 84,06 %, сумма  невыполнения 264,9 тыс.  рублей.</t>
  </si>
  <si>
    <t xml:space="preserve">    Структура собственных доходов  местного бюджета  (без учета безвозмездных поступлений от других бюджетов бюджетной системы РФ) представлена в следующей таблице:</t>
  </si>
  <si>
    <t>№ п/п</t>
  </si>
  <si>
    <t>ДОХОДЫ</t>
  </si>
  <si>
    <t>Удельный вес в собственных доходах, в %</t>
  </si>
  <si>
    <t xml:space="preserve">Налоговые и неналоговые доходы </t>
  </si>
  <si>
    <t>1.1</t>
  </si>
  <si>
    <t xml:space="preserve">Налоги на имущество </t>
  </si>
  <si>
    <t>1.2</t>
  </si>
  <si>
    <t>Налог на доходы физических лиц</t>
  </si>
  <si>
    <t>1.3</t>
  </si>
  <si>
    <t>Налоги на совокупный доход</t>
  </si>
  <si>
    <t>1.4</t>
  </si>
  <si>
    <t>Государственная пошлина</t>
  </si>
  <si>
    <t>1.5</t>
  </si>
  <si>
    <t>Задолженность и перерасчеты по отмененным налогам, сборам и иным обязательным платежам</t>
  </si>
  <si>
    <t>1.6</t>
  </si>
  <si>
    <t>Доходы от использования имущества, находящегося в государственной и муниципальной собственности</t>
  </si>
  <si>
    <t>1.7</t>
  </si>
  <si>
    <t>Платежи при пользовании природными ресурсами</t>
  </si>
  <si>
    <t>1.8</t>
  </si>
  <si>
    <t>Доходы от оказания платных услуг и компенсации затрат государства</t>
  </si>
  <si>
    <t>1.9</t>
  </si>
  <si>
    <t>Доходы от продажи материальных и нематериальных активов</t>
  </si>
  <si>
    <t>1.10</t>
  </si>
  <si>
    <t>Штрафы, санкции, возмещение ущерба</t>
  </si>
  <si>
    <t>1.11</t>
  </si>
  <si>
    <t>Прочие неналоговые доходы</t>
  </si>
  <si>
    <t>1.12</t>
  </si>
  <si>
    <t xml:space="preserve">Акцизы по подакцизным товарам (продукции), производимым на территории Российской Федерации </t>
  </si>
  <si>
    <t xml:space="preserve">      Выполнение уточненного плана по доходам местного бюджета характеризуется следующими данными:</t>
  </si>
  <si>
    <t>- налоги на имущество поступили в размере 195,9 тыс. рублей при плане 227,0 тыс. рублей или 86,3%. Увеличение к 2021 году (в 2021 году - 182,8 тыс. рублей) составило 13,1 тыс. рублей. В сумму налогов на имущество, зачисляемую в местный бюджет входят: налог на имущество физических лиц, земельный налог с организаций и земельный налог с физических лиц. Налог на имущество физических лиц исполнен в сумме 20,4 тыс. рублей при плане 29,0 тыс. рублей, земельный налог с организаций исполнен в сумме 154,4 тыс. рублей при плане 176,0 тыс. рублей, земельный налог с физических лиц исполнен в сумме 21,1 тыс. рублей при плане 22,0 тыс. рублей. Неисполнение плановых показателей обусловлено изменением кадастровой стоимости земельных участков, низкой платежеспособностью организаций и слабой платежной дисциплиной физических лиц;</t>
  </si>
  <si>
    <t>- налог на доходы физических лиц поступил в размере 497,9 тыс. рублей при плане 550,0 тыс. рублей или 90,53%, увеличение к 2021 году (в 2021 году - 448,4 тыс. рублей) составило 49,5 тыс. рублей;</t>
  </si>
  <si>
    <t>- налоги на совокупный доход поступили в размере 40,6 тыс. рублей при плане 60,0 тыс. рублей или 67,7 % от плана, уменьшение к 2021 году (в 2021 году - 49,7 тыс. рублей) составило 9,1 тыс. рублей;</t>
  </si>
  <si>
    <t xml:space="preserve">- государственная пошлина составила  в размере 2,6 тыс. рублей или 32,5% от плана. </t>
  </si>
  <si>
    <t>- доходы от использования имущества поступили в сумме 0,2 тыс. руб., что на 0,2 тыс. руб. меньше, чем в прошлом году;</t>
  </si>
  <si>
    <t>- доходы от продажи материальных и нематериальных активов в 2022 году не поступили, планировалось поступление в сумме 477,8 тыс. рублей от продажи неиспользуемого имущества, в том числе автобуса КАВЗ - 230,0 тыс. рублей, жилое помещение (квартира в жилом доме) - 247,8 тыс. рублей;</t>
  </si>
  <si>
    <t>- доходы от налогов на товары (работы, услуги) реализуемые на территории Российской Федерации в виде акцизов по подакцизным товарам (продукции), производимым на территории Российской Федерации с 2016 года поступают в местные бюджеты по дифференцированному нормативу 0,02 процента. Сумма данных доходов в 2022 году составила 390,7 тыс. рублей, что составляет 115,35% от плана, увеличение к 2021 году (в 2021 году - 304,9 тыс. рублей) составило 85,8 тыс. рублей.</t>
  </si>
  <si>
    <t>- в 2022 году поступили доходы от компенсации затрат в сумме 268,6 тыс. руб. - возврат излишне уплаченных налогов.</t>
  </si>
  <si>
    <t>Безвозмездные поступления</t>
  </si>
  <si>
    <t xml:space="preserve">       За 2022 год сумма безвозмездных поступлений составила 15376,1 тыс. рублей или 97,1% от плана, увеличение к 2021 году (в 2021 году — 8319,5 тыс. руб.) составляет 7056,6 тыс. рублей. </t>
  </si>
  <si>
    <t xml:space="preserve">     В 2022 году в местный бюджет от других бюджетов поступили следующие безвозмездные поступления:</t>
  </si>
  <si>
    <t>- дотации бюджетам сельских поселений на поддержку мер по обеспечению сбалансированности бюджетов 5075,0 тыс. рублей, что на 4050,5 тыс. рублей больше 2021 года (в 2021 году - 1024,5 тыс. рублей);</t>
  </si>
  <si>
    <t>- дотации бюджетам сельских поселений на выравнивание бюджетной обеспеченности 6757,8 тыс. рублей, что на 266,2 тыс. рублей больше поступлений в 2021 году (в 2021 году - 6491,6 тыс. рублей);</t>
  </si>
  <si>
    <t xml:space="preserve">- прочие дотации бюджетам сельских поселений 63,0 тыс. руб. В 2021 году данные дотации не поступали. </t>
  </si>
  <si>
    <t>- 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261,7 тыс. руб., что на 0,3 тыс. руб. меньше планируемых поступлений;</t>
  </si>
  <si>
    <t xml:space="preserve">- прочие субсидии бюджетам сельских поселений 2269,7 тыс. рублей, в том числе 2064,7 тыс. рублей на разработку проектно-сметной документации строительства объекта культуры; 147,0 тыс. рублей на поддержку подразделений добровольной пожарной охраны; 41,0 тыс. рублей на обеспечение первичных мер пожарной безопасности; на обеспечение социально-значимых объектов доступом к сети Интернет - 17,0 тыс. руб.; </t>
  </si>
  <si>
    <t>- субвенции бюджетам сельских поселений 158,9 тыс. рублей, в том числе 148,2 тыс. рублей на осуществление первичного воинского учета на территориях, где отсутствуют военные комиссариаты; 9,7 тыс. рублей на оплату жилищно-коммунальных услуг отдельным категориям граждан; 1,0 тыс. рублей на осуществление полномочий по определению перечня должностных лиц, уполномоченных составлять протоколы об административных правонарушений;</t>
  </si>
  <si>
    <t xml:space="preserve">   - иные межбюджетные трансферты 790,0 тыс. руб., в том числе 10,0 тыс. рублей по итогам конкурса по благоустройству поселения; 780 тыс. руб. по итогам конкурса на лучший социально-значимый проект;</t>
  </si>
  <si>
    <r>
      <rPr>
        <sz val="12"/>
        <rFont val="Times New Roman"/>
        <family val="1"/>
      </rPr>
      <t xml:space="preserve">   Не поступили запланированные </t>
    </r>
    <r>
      <rPr>
        <sz val="12"/>
        <rFont val="Times New Roman"/>
        <family val="1"/>
      </rPr>
      <t xml:space="preserve">межбюджетные трансферты на реализацию мероприятий по передаче части полномочий в сфере решения вопросов градостроительной деятельности </t>
    </r>
    <r>
      <rPr>
        <sz val="12"/>
        <rFont val="Times New Roman"/>
        <family val="1"/>
      </rPr>
      <t>в сумме 5,0 тыс. рублей;</t>
    </r>
  </si>
  <si>
    <t xml:space="preserve">   Не в полном объеме поступили субвенции на оплату жилищно-коммунальных услуг отдельным категориям граждан (при плане 26,0 тыс. рублей поступило 9,7 тыс. рублей) в связи с заявительным характером выплат;</t>
  </si>
  <si>
    <t>Расходы бюджета</t>
  </si>
  <si>
    <t xml:space="preserve">      Фактические расходы местного бюджета за 2022 год составили 15091,8 тыс. рублей или 83,54 % от плана.</t>
  </si>
  <si>
    <t xml:space="preserve">      На выплату заработной платы с перечислениями во внебюджетные фонды  направлено всего 8155,2 тыс.  рублей.  Кредиторская задолженность на 01.01.2023 г. отсутствует.</t>
  </si>
  <si>
    <t xml:space="preserve">      Расходы на социальное обеспечение составили 293,2 тыс. рублей при плане 309,5  тыс. рублей, в том числе на выплату доплаты к пенсиям муниципальным служащим 266,8 тыс. рублей, на оплату коммунальных услуг отдельным категориям граждан 9,7 тыс. рублей, на выплату пособия по временной нетрудоспособности за первые три дня за счет работодателя 16,7 тыс. рублей.</t>
  </si>
  <si>
    <t xml:space="preserve">      Расходы  на  капитальные  вложения составили 1553,3 тыс.  рублей, из  них на  приобретение оборудования для детской площадки 1312,4 тыс. руб.; музыкального оборудования для КУК «Саралинский СДК» 46,3 тыс. руб.; оборудования для обеспечения пожарной безопасности 91,2 тыс. руб.</t>
  </si>
  <si>
    <t xml:space="preserve">      По состоянию на 01.01.2023 года  кредиторская задолженность сложилась в сумме 372,2 тыс. рублей (на 01.01.2022 г. — 1126,2 тыс. рублей). Просроченная задолженность — 329,3 тыс. рублей (на 01.01.2022 г. — 853,5  тыс. рублей).</t>
  </si>
  <si>
    <t xml:space="preserve">      Кредиторская  задолженность  в  разрезе  экономических  статей представлена в таблице:</t>
  </si>
  <si>
    <t>(в тыс рублей)</t>
  </si>
  <si>
    <t>наименование показателя</t>
  </si>
  <si>
    <t>2022 год</t>
  </si>
  <si>
    <t xml:space="preserve">2021 год </t>
  </si>
  <si>
    <t>динамика общей задолженности к 2021 году (увеличение +, уменьшение -)</t>
  </si>
  <si>
    <t>сумма всего</t>
  </si>
  <si>
    <t>в том числе просроченная</t>
  </si>
  <si>
    <t>Оплата труда</t>
  </si>
  <si>
    <t>Взносы по обязательному социальному страхованию</t>
  </si>
  <si>
    <t>Иные выплаты персоналу</t>
  </si>
  <si>
    <t>Услуги связи</t>
  </si>
  <si>
    <t>Транспортные услуги</t>
  </si>
  <si>
    <t>Коммунальные услуги (электроэнергия)</t>
  </si>
  <si>
    <t>Арендная плата за пользование имуществом</t>
  </si>
  <si>
    <t>Услуги по содержанию имущества</t>
  </si>
  <si>
    <t>Прочие услуги</t>
  </si>
  <si>
    <t>Доплата к пенсии муниципальным служащим</t>
  </si>
  <si>
    <t>Прочие расходы</t>
  </si>
  <si>
    <t>Увеличение стоимости основных средств</t>
  </si>
  <si>
    <t>Увеличение стоимости материальных запасов</t>
  </si>
  <si>
    <t>Итого</t>
  </si>
  <si>
    <t xml:space="preserve">      По сравнению с 2021 годом сумма кредиторской задолженности уменьшилась на 754,1 тыс. рублей, сумма просроченной задолженности уменьшилась на 524,2 тыс. рублей.</t>
  </si>
  <si>
    <t>Структура расходов местного бюджета</t>
  </si>
  <si>
    <t xml:space="preserve">      Структура расходов бюджета Саралинского сельсовета за 2022 год характеризуются следующими данными:</t>
  </si>
  <si>
    <t>Бюджет
2021 года</t>
  </si>
  <si>
    <t>Бюджет 2022 г.</t>
  </si>
  <si>
    <t xml:space="preserve">Предусмотрено </t>
  </si>
  <si>
    <t xml:space="preserve">РАСХОДЫ, всего </t>
  </si>
  <si>
    <t>% к расходам всего</t>
  </si>
  <si>
    <t>% к 2021 году (бюджет)</t>
  </si>
  <si>
    <t xml:space="preserve">Общегосударственные вопросы </t>
  </si>
  <si>
    <t xml:space="preserve">Национальная оборона </t>
  </si>
  <si>
    <t xml:space="preserve">Национальная безопасность и правоохранительная деятельность </t>
  </si>
  <si>
    <t>Национальная экономика</t>
  </si>
  <si>
    <t xml:space="preserve">Жилищно-коммунальное хозяйство </t>
  </si>
  <si>
    <t xml:space="preserve">Культура, кинематография и средства массовой информации </t>
  </si>
  <si>
    <t>Физическая культура и спорт</t>
  </si>
  <si>
    <t xml:space="preserve">Социальная политика </t>
  </si>
  <si>
    <t>Раздел 01 «Общегосударственные вопросы»</t>
  </si>
  <si>
    <t xml:space="preserve">      Расходы по данному разделу составили 6112,7 тыс. рублей, что составляет 98,2% от плановых показателей и 121,35% от расходов 2021 года (в 2021 году — 5037,4 тыс. рублей). Бюджетные средства были направлены на расходы по следующим подразделам:</t>
  </si>
  <si>
    <t xml:space="preserve">       - по подразделу 02 «Функционирование высшего должностного лица органа местного самоуправления» - 962,4 тыс. рублей, что составляет 100% от плана и 114,1% от исполнения 2021 года (в 2021 году — 843,4 тыс. рублей). </t>
  </si>
  <si>
    <t xml:space="preserve">      - по подразделу 04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- 1262,7 тыс. рублей, что составляет 100% от плана и 156,3% от исполнения 2021 года (в 2021 году — 807,7 тыс. рублей);</t>
  </si>
  <si>
    <t xml:space="preserve">   - по подразделу 11 «Резервные фонды» расходы не производились.</t>
  </si>
  <si>
    <t xml:space="preserve">       - по подразделу 13 «Другие общегосударственные вопросы»  — 3887,6 тыс. рублей, что составляет 99,2%от плана и 114,8% от исполнения 2021 года (в 2021 году — 3386,2 тыс. рублей). По данному подразделу было предусмотрено финансирование муниципальных  программ:  «Развитие муниципальной службы в муниципальном образовании Саралинский сельсовет на 2021 - 2023 годы»  в размере 1,0 тыс. рублей на обучение муниципальных служащих; «Использование и охрана земель на территории Саралинского сельсовета на 2021-2023годы» в размере 2,0 тыс. рублей; «Профилактика преступлений и иных правонарушений» в размере 1,0 тыс. руб.; «Развитие малого и среднего предпринимательства» в размере 1,0 тыс. руб.; «О привлечении граждан и их объединения к участию в обеспечении охраны общественного порядка (О добровольной народной дружине) на территории Саралинского сельсовета на 2019-2023 годы» в размере 1,0 тыс. руб.; «Противодействие экстремизму и профилактика терроризма на территории Саралинского  сельсовета  Орджоникидзевский район Республики Хакасия на 2021-2023гг.» в размере 1,0 тыс. рублей.  Из-за отсутствия средств фактических расходов по муниципальным программам не произведено.</t>
  </si>
  <si>
    <t>Раздел 02 «Национальная оборона»</t>
  </si>
  <si>
    <t xml:space="preserve">      Расходы по данному разделу произведены по подразделу 03 «Мобилизационная и вневойсковая подготовка» на осуществление первичного воинского учета на территориях, где отсутствуют военные комиссариаты в объеме 148,2 тыс. рублей, что составляет 100% от плановых показателей и 124,0% к 2021 году (в 2021 году расходы составили 119,5 тыс. рублей).</t>
  </si>
  <si>
    <t>Раздел 03 «Национальная безопасность и
правоохранительная деятельность»</t>
  </si>
  <si>
    <t xml:space="preserve">     Расходы по данному разделу составили 235,2 тыс. рублей или 100% от плана и 89,43% от исполнения 2021 года (в 2021 году — 263 тыс. рублей).  Все расходы произведены по подразделу 10 «Защита населения и территории от чрезвычайных ситуаций природного и техногенного характера, пожарная безопасность». Бюджетные средства были направлены на расходы по следующим направлениям:</t>
  </si>
  <si>
    <t xml:space="preserve">  - в рамках муниципальной программы «Пожарная безопасность и защита населения и территории муниципального образования Саралинский сельсовет от чрезвычайных ситуаций на 2021 – 2023 годы» израсходовано 206,1 тыс. рублей. Средства потрачены на приобретение ГСМ для патрулирования территории МО в пожароопасный период — 13,4 тыс. руб.;  запасных частей и ГСМ для пожарного автомобиля — 28,0 тыс. рублей; обновление противопожарных минерализованных полос — 34,5 тыс. рублей; приобретение средств обеспечения первичных мер пожарной безопасности и пожарного оборудования — 107,2 тыс. руб.; поощрение членов добровольной пожарной команды — 23,0 тыс. руб.</t>
  </si>
  <si>
    <t xml:space="preserve">   - предупреждение и ликвидация последствий чрезвычайных ситуаций и стихийных бедствий природного и техногенного характера израсходовано 29,1 тыс. рублей. Средства израсходованы на искусственное таяние льда на реке Сабула для предотвращения подтопления наледковыми водами.</t>
  </si>
  <si>
    <t>Раздел 04 «Национальная экономика»</t>
  </si>
  <si>
    <t xml:space="preserve">           Расходы по данному разделу составили 829,8 тыс. рублей или 47,9% от плана и 187,48% от исполнения 2021 года (в 2021 году — 442,6 тыс. рублей) Бюджетные средства были направлены на расходы по следующим подразделам:</t>
  </si>
  <si>
    <t xml:space="preserve">      - по подразделу 09 «Дорожное хозяйство (дорожные фонды)» заложено в бюджет 1729,9 тыс. рублей, в том числе за счет акцизов по подакцизным товарам (продукции), производимым на территории Российской Федерации 338,7 тыс. рублей, остаток неиспользованного дорожного фонда прошлых лет — 662,7 тыс. рублей, средства, полученные по итогам конкурса на лучший социально значимый проект 728,5 тыс. руб.. Использовано в 2022 году 8,0 тыс. рублей на  текущий ремонт улично-дорожной сети с. Сарала (ул. Кудрявцева, Орсовская, Стрелка, Партизанская, Зеленая, Леспромхозная, Янгуловых); 821,8 тыс. руб. на текущий ремонт моста по улице Футбольная. Остаток неиспользованного дорожного фонда на 01.01.2023 года составил 921,1 тыс. рублей. В 2022 году средства дорожного фонда в размере 278,7 тыс. рублей направлены на оплату исполнительных документов для восстановления осуществления операций по расходованию средств на лицевых счетах Администрации Саралинского сельсовета. Данное решение было принято с целью своевременного исполнения обязательств по оплате договоров по расходованию средств республиканского бюджета, поступивших в рамках заключенных соглашений о предоставлении субсидии на поддержку подразделений добровольной пожарной охраны, о предоставлении субсидии на обеспечение первичных мер пожарной безопасности, Средства дорожного фонда использованные на иные цели в размере 278,7 тыс. рублей будут восстановлены в 2023 году при внесении изменений и дополнений в решение Совета депутатов Саралинского сельсовета Орджоникидзевского района Республики Хакасия от 28.12.2022 г. №62 «О бюджете муниципального образования Саралинский сельсовет Орджоникидзевского района Республики Хакасия на 2023 год и плановый период 2024 и 2025 годов».</t>
  </si>
  <si>
    <t>Раздел 05  «Жилищно-коммунальное хозяйство»</t>
  </si>
  <si>
    <t xml:space="preserve">      Расходы по данному разделу составили 1857,4 тыс. рублей или 95,4% от плана и 527,07% от исполнения 2021 года (в 2021 году — 352,4 тыс. рублей). Бюджетные средства были направлены на расходы по подразделу 03 «Благоустройство», в том числе:</t>
  </si>
  <si>
    <t>- на реализацию мероприятий, связанные с реализацией федеральной целевой программы "Увековечение памяти погибших при защите Отечества на 2019 - 2024 годы" (Муниципальная  программа  «Увековечение памяти погибших при защите Отечества на территории муниципального образования Саралинский сельсовет на 2020 — 2022 годы») направлено 264,4 тыс. руб.;</t>
  </si>
  <si>
    <t xml:space="preserve">     - по уличному освещению исполнение составило в сумме 232,9 тыс рублей при плане 320,5 тыс. рублей (72,7%), что на 91,5тыс. рублей больше 2021 года (в 2021 году — 141,4 тыс. рублей). </t>
  </si>
  <si>
    <t xml:space="preserve">      - на организацию и содержание мест захоронения направлено 31,4 тыс. рублей (100% от плана), что на 23,6 тыс. рублей меньше исполнения 2021 года (в 2021 году — 55,0 тыс. рублей). Средства направлены на противоклещевую обработку территории кладбища ;</t>
  </si>
  <si>
    <t xml:space="preserve">       - на прочие мероприятия по благоустройству поселения направлено 1328,7 тыс. рублей (100% от плана), что на 1172,7 тыс. рублей больше 2021 года (в 2021 году — 156,0тыс. рублей). Средства направлены на: приобретение ГСМ для выкашивания травы 5,1 тыс. рублей, приобретение материалов для проведения благоустройства территории — 11,2 тыс. руб., приобретение оборудования для детской площадки  - 1312,4 тыс. руб.</t>
  </si>
  <si>
    <t>Раздел 08 «Культура, кинематография»</t>
  </si>
  <si>
    <r>
      <rPr>
        <sz val="12"/>
        <rFont val="Times New Roman"/>
        <family val="1"/>
      </rPr>
      <t xml:space="preserve">          Расходы по данному разделу составили 5632,0 тыс. рублей или 75,3% от плана и 237,73% от исполнения 2021 года (в 2021 году – 2369,1 тыс. рублей), в том числе средства республиканского бюджета Республики Хакасия — 2064,7тыс. рублей.  </t>
    </r>
    <r>
      <rPr>
        <sz val="12"/>
        <color indexed="8"/>
        <rFont val="Times New Roman"/>
        <family val="1"/>
      </rPr>
      <t>Бюджетные средства были направлены на расходы по следующим подразделам:</t>
    </r>
  </si>
  <si>
    <t xml:space="preserve">       - по подразделу 01 « Культура» запланировано финансирование учреждения культуры КУК «Саралинский СДК» в сумме 1803,4 тыс. рублей, исполнение составило 1801,4 тыс. рублей, что составляет 99,9% от плана и 139,2% исполнения 2021 года (в 2021 году — 1293,8 тыс. рублей). Основной статьей расходов являются расходы на оплату труда и уплату взносов на обязательное социальное страхование — 1483,0 тыс. рублей. Остальные средства направлены на приобретение основных средств (46,3 тыс. рублей), материалов для обеспечение деятельности учреждения и проведение мероприятий (163,8 тыс. рублей), оплату государственной пошлины, пени, налогов (108,3 тыс. руб.) </t>
  </si>
  <si>
    <t xml:space="preserve">     - по подразделу 04 «Другие вопросы в области культуры, кинематографии и средств массовой информации» запланированы расходы в сумме 1745,0 тыс. рублей, исполнение составило 1745,0 тыс. рублей, что составляет 100% от плана и 1293,6% от исполнения 2021 года (в 2021 году — 1348,9 тыс. рублей). По данному подразделу отражены расходы на содержание централизованной бухгалтерии.</t>
  </si>
  <si>
    <t>Раздел 10 « Социальная политика»</t>
  </si>
  <si>
    <t xml:space="preserve">     Расходы по данному разделу составили 276,5 тыс. рублей или 94,4% от плана и 106,35% от исполнения 2021 года (в 2021 году — 260,0 тыс. рублей). Бюджетные средства были направлены на расходы по следующим подразделам: </t>
  </si>
  <si>
    <t xml:space="preserve">    - по подразделу 01 «Пенсионное обеспечение» отражены расходы на выплату доплаты к пенсии муниципальных служащих в сумме 266,8 тыс. рублей (100% от плана) в рамках исполнения муниципальной программы «Адресная социальная поддержка нетрудоспособного населения и семей с детьми». Данную доплату получают два человека.</t>
  </si>
  <si>
    <t xml:space="preserve">   - по подразделу 03 «Социальное обеспечение населения» были запланированы расходы за счет субвенций на осуществление государственных полномочий в сфере социальной поддержки работников муниципальных учреждений культуры, работающих и проживающих в сельских населенных пунктах, поселках городского типа на 2021 год в сумме 26,0 тыс. рублей. Фактически поступило 9,7 тыс. рублей в сумме фактически начисленной компенсации. </t>
  </si>
  <si>
    <t>Раздел 11 «Физическая культура и спорт»</t>
  </si>
  <si>
    <t xml:space="preserve">   Расходы по данному разделу заложены расходы на финансирование расходов на реализацию муниципальной программы «Развитие физической культуры и спорта на территории муниципального образования Саралинский сельсовет Орджоникидзевского района Республики Хакасия на 2020 — 2023 годы» в размере 1,0 тыс. рублей. Расходы не производились.</t>
  </si>
  <si>
    <t>Реализация муниципальных программ, предусмотренных к финансированию из местного бюджета</t>
  </si>
  <si>
    <t xml:space="preserve">      На 2022 год  заложено финансирование 12 программ на сумму 4684,8 тыс. рублей, из них средства местного бюджета — 31735,1тыс. рублей, средства республиканского бюджета Республики Хакасия — 2714,1 тыс. рублей, средства федерального бюджета — 235,6 в том числе:</t>
  </si>
  <si>
    <t xml:space="preserve">   - Муниципальная программа  «Адресная социальная поддержка нетрудоспособного населения и семей с детьми»  - 266,8 тыс. рублей.</t>
  </si>
  <si>
    <t xml:space="preserve">   - Муниципальная  программа  «Развитие муниципальной службы в муниципальном образовании Саралинский сельсовет на 2021 - 2023 годы»  - 1,0 тыс. рублей </t>
  </si>
  <si>
    <t xml:space="preserve">   - Муниципальная программа «Энергосбережение и повышение энергетической эффективности в администрации Саралинского сельсовета на 2019-2023 годы»  - 2,0 тыс. рублей;</t>
  </si>
  <si>
    <t xml:space="preserve">    - Муниципальная программа «Пожарная безопасность и защита населения и территории муниципального образования Саралинский сельсовет от чрезвычайных ситуаций на 2021 – 2023 годы» - 206,1 тыс. рублей, в том числе средства республиканского бюджета Республики Хакасия — 188,0 тыс. рублей;</t>
  </si>
  <si>
    <t xml:space="preserve">   - Муниципальная программа «Использование и охрана земель на территории Саралинского сельсовета на 2021-2023годы» - 2,0 тыс. рублей;</t>
  </si>
  <si>
    <t xml:space="preserve">   - Муниципальная программа «Профилактика преступлений и иных правонарушений на территории муниципального образования Саралинский сельсовет Орджоникидзевского района Республики Хакасия на 2021-2023 годы» - 1,0 тыс. рублей;</t>
  </si>
  <si>
    <t xml:space="preserve">   - Муниципальная программа «Развитие малого и среднего предпринимательства на территории Саралинского сельсовета в 2019-2023 годах» - 1,0 тыс. рублей;</t>
  </si>
  <si>
    <t>- Муниципальная программа «О привлечении граждан и их объединения к участию в обеспечении охраны общественного порядка (О добровольной народной дружине) на территории Саралинского сельсовета на 2019-2023 годы» - 1,0 тыс. руб.;</t>
  </si>
  <si>
    <t xml:space="preserve">   - Муниципальная программа «Сохранение и развитие культуры администрации Саралинского сельсовета на 2019-2023 годы» - 3937,3 тыс. рублей, в том числе средства республиканского бюджета — 2500,0 тыс. рублей, средства местного бюджета — 1437,3 тыс. рублей;</t>
  </si>
  <si>
    <t xml:space="preserve">   - Муниципальная  программа  «Увековечение памяти погибших при защите Отечества на территории муниципального образования Саралинский сельсовет на 2020 — 2022 годы»  - 264,6 тыс. рублей, в том числе средства федерального бюджета — 235,8 тыс. руб., средства республиканского бюджета  - 26,2 тыс. руб., средства местного бюджета — 2,6 тыс. руб.;</t>
  </si>
  <si>
    <t xml:space="preserve">   - Муниципальная программа «Развитие физической культуры и спорта на территории муниципального образования Саралинский сельсовет Орджоникидзевского района Республики Хакасия на 2020 — 2023 годы»  - 1,0 тыс. рублей.</t>
  </si>
  <si>
    <t xml:space="preserve">   - Муниципальная  программа  «Противодействие экстремизму и профилактика терроризма на территории Саралинского  сельсовета  Орджоникидзевский район Республики Хакасия на 2021-2023гг.»  - 1,0 тыс. рублей.</t>
  </si>
  <si>
    <t xml:space="preserve">       Фактически произведены расходы по четырём программам в сумме 2822,9 тыс. рублей, из них средства местного бюджета — 308,5 тыс. рублей, средства федерального бюджета — 235,6 тыс. рублей, средства республиканского бюджета Республики Хакасия — 2278,8 тыс. рублей, в том числе:</t>
  </si>
  <si>
    <t xml:space="preserve">   - Муниципальная программа  «Адресная социальная поддержка нетрудоспособного населения и семей с детьми»  - 266,8 тыс. рублей;</t>
  </si>
  <si>
    <t xml:space="preserve">   - Муниципальная программа «Сохранение и развитие культуры администрации Саралинского сельсовета на 2019-2023 годы» - 2085,6 тыс. рублей, в том числе средства республиканского бюджета — 2064,7 тыс. рублей, средства местного бюджета —20,9 тыс. рублей;</t>
  </si>
  <si>
    <t xml:space="preserve">   - Муниципальная  программа  «Увековечение памяти погибших при защите Отечества на территории муниципального образования Саралинский сельсовет на 2020 — 2022 годы»  - 264,4 тыс. рублей, в том числе средства федерального бюджета — 235,6 тыс. руб., средства республиканского бюджета  - 26,2 тыс. руб., средства местного бюджета — 2,6 тыс. руб.;</t>
  </si>
  <si>
    <t xml:space="preserve">   В 2022 году из-за недостаточности средств фактически не были профинансированы восемь программы:</t>
  </si>
  <si>
    <t xml:space="preserve">Главный бухгалтер </t>
  </si>
  <si>
    <t>Администрации Саралинский сельсовет</t>
  </si>
  <si>
    <t>Усенко Т.Ю</t>
  </si>
  <si>
    <t xml:space="preserve">Приложение 1                                                                  </t>
  </si>
  <si>
    <t xml:space="preserve">к решению Совета депутатов Саралинского сельсовета </t>
  </si>
  <si>
    <t xml:space="preserve">Орджоникидзевского района Республики Хакасия         </t>
  </si>
  <si>
    <t>От  15 мая 2023 года №69</t>
  </si>
  <si>
    <t>Отчет о формировании источников внутреннего финансирования дефицита</t>
  </si>
  <si>
    <t>бюджета муниципального образования Саралинский сельсовет Орджоникидзевского района Республики Хакасия</t>
  </si>
  <si>
    <t xml:space="preserve"> За 2022 год</t>
  </si>
  <si>
    <t>Вид источника</t>
  </si>
  <si>
    <t>(рублей)</t>
  </si>
  <si>
    <t>Код бюджетной  классификации</t>
  </si>
  <si>
    <t xml:space="preserve">Сумма на 2022 год </t>
  </si>
  <si>
    <t>Исполнено за 2022 год</t>
  </si>
  <si>
    <t>013 01 05 00 00 00 0000 000</t>
  </si>
  <si>
    <t>Изменение остатков средств на счетах по учету средств бюджетов</t>
  </si>
  <si>
    <t>013 01 05 00 00 00 0000 500</t>
  </si>
  <si>
    <t>Увеличение остатков средств бюджетов</t>
  </si>
  <si>
    <t>013 01 05 02 00 00 0000 500</t>
  </si>
  <si>
    <t>Увеличение прочих остатков средств бюджетов</t>
  </si>
  <si>
    <t>013 01 05 02 01 00 0000 510</t>
  </si>
  <si>
    <t>Увеличение прочих остатков денежных средств бюджетов</t>
  </si>
  <si>
    <t>013 01 05 02 01 10 0000 510</t>
  </si>
  <si>
    <t>Увеличение прочих остатков денежных средств бюджетов сельских поселений</t>
  </si>
  <si>
    <t>013 01 05 00 00 00 0000 600</t>
  </si>
  <si>
    <t>Уменьшение остатков средств бюджетов</t>
  </si>
  <si>
    <t>013 01 05 02 00 00 0000 600</t>
  </si>
  <si>
    <t>Уменьшение прочих остатков средств бюджетов</t>
  </si>
  <si>
    <t>013 01 05 02 01 00 0000 610</t>
  </si>
  <si>
    <t>Уменьшение прочих остатков денежных средств бюджетов</t>
  </si>
  <si>
    <t>013 01 05 02 01 10 0000 610</t>
  </si>
  <si>
    <t>Уменьшение прочих остатков денежных средств бюджетов сельских поселений</t>
  </si>
  <si>
    <t>Всего источников финансирования дефицита бюджета</t>
  </si>
  <si>
    <t>Глава Саралинского сельсовета</t>
  </si>
  <si>
    <t>А.И. Мельверт</t>
  </si>
  <si>
    <t xml:space="preserve">Приложение 2                                                     </t>
  </si>
  <si>
    <t>к решению Совета депутатов Саралинского сельсовета</t>
  </si>
  <si>
    <t xml:space="preserve">Орджоникидзевского района Республики Хакасия        </t>
  </si>
  <si>
    <t>Отчет по доходам</t>
  </si>
  <si>
    <t>Код бюджетной классификации Российской Федерации</t>
  </si>
  <si>
    <t>Наименование доходов</t>
  </si>
  <si>
    <t>Сумма
на 2022 год</t>
  </si>
  <si>
    <t>Исполнено
за 2022 год</t>
  </si>
  <si>
    <t>1 00 00000 00 0000 000</t>
  </si>
  <si>
    <t>НАЛОГОВЫЕ И НЕНАЛОГОВЫЕ ДОХОДЫ</t>
  </si>
  <si>
    <t>1 01 00000 00 0000 000</t>
  </si>
  <si>
    <t>НАЛОГИ НА ПРИБЫЛЬ, ДОХОДЫ</t>
  </si>
  <si>
    <t>1 01 02000 01 0000 110</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</si>
  <si>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</si>
  <si>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</si>
  <si>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</si>
  <si>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</si>
  <si>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</si>
  <si>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</si>
  <si>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</si>
  <si>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</si>
  <si>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</si>
  <si>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</si>
  <si>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</si>
  <si>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</si>
  <si>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</si>
  <si>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</si>
  <si>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</si>
  <si>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</si>
  <si>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</si>
  <si>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</si>
  <si>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</si>
  <si>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</si>
  <si>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</si>
  <si>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</si>
  <si>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</si>
  <si>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</si>
  <si>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</si>
  <si>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</si>
  <si>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1 05 03000 01 0000 110</t>
  </si>
  <si>
    <t>Единый сельскохозяйственный налог</t>
  </si>
  <si>
    <t>1 05 03010 01 0000 110</t>
  </si>
  <si>
    <t>1 05 03020 01 0000 110</t>
  </si>
  <si>
    <t>Единый сельскохозяйственный налог (за налоговые периоды, истекшие до 1 января 2011 года)</t>
  </si>
  <si>
    <t>1 06 00000 00 0000 000</t>
  </si>
  <si>
    <t>НАЛОГИ НА ИМУЩЕСТВО</t>
  </si>
  <si>
    <t>1 06 01000 00 0000 110</t>
  </si>
  <si>
    <t>Налог на имущество физических лиц</t>
  </si>
  <si>
    <t>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</si>
  <si>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</si>
  <si>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1 06 06000 00 0000 110</t>
  </si>
  <si>
    <t>Земельный налог</t>
  </si>
  <si>
    <t>1 06 06030 00 0000 110</t>
  </si>
  <si>
    <t>Земельный налог с организаций</t>
  </si>
  <si>
    <t>1 06 06033 10 0000 110</t>
  </si>
  <si>
    <t>Земельный налог с организаций, обладающих земельным участком, расположенным в границах сельских  поселений</t>
  </si>
  <si>
    <t>1 06 06040 00 0000 110</t>
  </si>
  <si>
    <t>Земельный налог с физических лиц</t>
  </si>
  <si>
    <t>1 06 06043 10 0000 110</t>
  </si>
  <si>
    <t>Земельный налог с физических лиц, обладающих земельным участком, расположенным в границах сельских поселений</t>
  </si>
  <si>
    <t>1 08 00000 00 0000 000</t>
  </si>
  <si>
    <t>ГОСУДАРСТВЕННАЯ ПОШЛИНА</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</si>
  <si>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</si>
  <si>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</si>
  <si>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</si>
  <si>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</si>
  <si>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</si>
  <si>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</si>
  <si>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</si>
  <si>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</si>
  <si>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</si>
  <si>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</si>
  <si>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</si>
  <si>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</si>
  <si>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</si>
  <si>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</si>
  <si>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</si>
  <si>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</si>
  <si>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1 13 02990 00 0000 130</t>
  </si>
  <si>
    <t>Прочие доходы от компенсации затрат государства</t>
  </si>
  <si>
    <t>1 13 02995 10 0000 130</t>
  </si>
  <si>
    <t>Прочие доходы от компенсации затрат бюджетов сельских поселений</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</si>
  <si>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</si>
  <si>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</si>
  <si>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</si>
  <si>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</si>
  <si>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1 14 02050 10 0000 410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</si>
  <si>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</si>
  <si>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1 14 02053 10 0000 410</t>
  </si>
  <si>
    <t xml:space="preserve">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</si>
  <si>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</si>
  <si>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</si>
  <si>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</si>
  <si>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</si>
  <si>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</si>
  <si>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</si>
  <si>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2 02 15002 00 0000 150</t>
  </si>
  <si>
    <t>Дотации бюджетам на поддержку мер по обеспечению сбалансированности бюджетов</t>
  </si>
  <si>
    <t>2 02 15002 10 0000 150</t>
  </si>
  <si>
    <t>Дотации бюджетам сельских поселений на поддержку мер по обеспечению сбалансированности бюджетов</t>
  </si>
  <si>
    <t>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</si>
  <si>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</si>
  <si>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2 02 16001 10 0000 150</t>
  </si>
  <si>
    <t>Дотации бюджетам сельских поселений на выравнивание бюджетной обеспеченности из бюджетов муниципальных районов</t>
  </si>
  <si>
    <t>2 02 19999 00 0000 150</t>
  </si>
  <si>
    <t>Прочие дотации</t>
  </si>
  <si>
    <t>2 02 19999 10 0000 150</t>
  </si>
  <si>
    <t>Прочие дотации бюджетам сельских поселений</t>
  </si>
  <si>
    <t>2 02 20000 00 0000 150</t>
  </si>
  <si>
    <t>Субсидии бюджетам бюджетной системы Российской Федерации (межбюджетные субсидии)</t>
  </si>
  <si>
    <t>2 02 25299 00 0000 150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</si>
  <si>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</si>
  <si>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2 02 25299 10 0000 150</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</si>
  <si>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</si>
  <si>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2 02 29999 00 0000 150</t>
  </si>
  <si>
    <t>Прочие субсидии</t>
  </si>
  <si>
    <t>2 02 29999 10 0000 150</t>
  </si>
  <si>
    <t>Прочие субсидии бюджетам сельских поселений</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</si>
  <si>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</si>
  <si>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</si>
  <si>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</si>
  <si>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</si>
  <si>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2 02 30024 10 0000 150</t>
  </si>
  <si>
    <t>Субвенции бюджетам сельских поселений на выполнение передаваемых полномочий субъектов Российской Федерации</t>
  </si>
  <si>
    <t>2 02 35118 00 0000 150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</si>
  <si>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</si>
  <si>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2 02 35118 10 0000 150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</si>
  <si>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</si>
  <si>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2 02 35250 00 0000 150</t>
  </si>
  <si>
    <t>Субвенции бюджетам на оплату жилищно-коммунальных услуг отдельным категориям граждан</t>
  </si>
  <si>
    <t>2 02 35250 10 0000 150</t>
  </si>
  <si>
    <t>Субвенции бюджетам сельских поселений на оплату жилищно-коммунальных услуг отдельным категориям граждан</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</si>
  <si>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</si>
  <si>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</si>
  <si>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</si>
  <si>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</si>
  <si>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2 02 40014 10 0000 150</t>
  </si>
  <si>
    <t xml:space="preserve">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</si>
  <si>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2 02 49999 00 0000 150</t>
  </si>
  <si>
    <t>Прочие межбюджетные трансферты, передаваемые бюджетам</t>
  </si>
  <si>
    <t>2 02 49999 10 0000 150</t>
  </si>
  <si>
    <t xml:space="preserve">Прочие межбюджетные трансферты, передаваемые бюджетам сельских поселений </t>
  </si>
  <si>
    <t xml:space="preserve">ВСЕГО ДОХОДОВ </t>
  </si>
  <si>
    <t xml:space="preserve">Приложение 3                                                       </t>
  </si>
  <si>
    <t xml:space="preserve">Распределение бюджетных ассигнований по разделам, подразделам, целевым статьям и видам расходов </t>
  </si>
  <si>
    <t xml:space="preserve">классификации расходов бюджета муниципального образования Саралинский сельсовет </t>
  </si>
  <si>
    <t>Орджоникидзевского района Республики Хакасия</t>
  </si>
  <si>
    <t xml:space="preserve"> Наименование показателя</t>
  </si>
  <si>
    <t>коды</t>
  </si>
  <si>
    <t xml:space="preserve">суммы расходов </t>
  </si>
  <si>
    <t>Раздела</t>
  </si>
  <si>
    <t>Подраздела</t>
  </si>
  <si>
    <t>целевой статьи</t>
  </si>
  <si>
    <t>вида расходов</t>
  </si>
  <si>
    <t xml:space="preserve"> На 2016 год</t>
  </si>
  <si>
    <t xml:space="preserve"> на 2022 год</t>
  </si>
  <si>
    <t xml:space="preserve"> за 2022 год</t>
  </si>
  <si>
    <t xml:space="preserve">Общегосударственные расходы </t>
  </si>
  <si>
    <t>Функционирование высшего должностного лица субъекта Российской Федерации и  муниципального образования</t>
  </si>
  <si>
    <t>Непрограммные расходы в сфере установленных функций органов местного самоуправления, муниципальных учреждений Саралинского сельсовета</t>
  </si>
  <si>
    <t>40 0 00 00000</t>
  </si>
  <si>
    <t xml:space="preserve">Обеспечение деятельности органов местного самоуправления, муниципальных учреждений муниципального образования Саралинский сельсовет </t>
  </si>
  <si>
    <t>40 1 00 00000</t>
  </si>
  <si>
    <t>Глава муниципального образования Саралинский сельсовет</t>
  </si>
  <si>
    <t>40 1 00 02030</t>
  </si>
  <si>
    <t xml:space="preserve">Расходы на выплаты персоналу государственных (муниципальных) органов </t>
  </si>
  <si>
    <t>Поощрение работников по итогам республиканского конкурса на лучший социально значимый проект муниципального образования (поселения) Республики Хакасия</t>
  </si>
  <si>
    <t>40 1 00 71200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</si>
  <si>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</si>
  <si>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</si>
  <si>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40 1 00 02040</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</si>
  <si>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</si>
  <si>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</si>
  <si>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Исполнение судебных актов</t>
  </si>
  <si>
    <t>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</si>
  <si>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правонарушений</t>
  </si>
  <si>
    <t>40 1 00 70230</t>
  </si>
  <si>
    <t>Обеспечение услугами связи в части предоставления широкополосного доступа к сети "Интернет" социально значимых объектов муниципальных образований на 2022 год</t>
  </si>
  <si>
    <t>40 1 00 S3450</t>
  </si>
  <si>
    <t>Резервные фонды</t>
  </si>
  <si>
    <t>Резервный фонд Администрации Саралинского сельсовета</t>
  </si>
  <si>
    <t>40 1 00 07050</t>
  </si>
  <si>
    <t>Резервные средства</t>
  </si>
  <si>
    <t xml:space="preserve">Другие общегосударственные вопросы </t>
  </si>
  <si>
    <t xml:space="preserve">Муниципальная  программа  «Развитие муниципальной службы в муниципальном образовании Саралинский сельсовет на 2021 - 2023 годы» </t>
  </si>
  <si>
    <t>12 1 00 00000</t>
  </si>
  <si>
    <t>Повышение эффективности муниципального управления</t>
  </si>
  <si>
    <t>12 1 01 00000</t>
  </si>
  <si>
    <t>Проведение мероприятий по профессиональной переподготовке и повышению квалификации муниципальных служащих</t>
  </si>
  <si>
    <t>12 1 01 05000</t>
  </si>
  <si>
    <t>Муниципальная программа «Использование и охрана земель на территории Саралинского сельсовета на 2021-2023годы»</t>
  </si>
  <si>
    <t>17 1 00 00000</t>
  </si>
  <si>
    <t>Обеспечение охраны и восстановления плодородия земель</t>
  </si>
  <si>
    <t>17 1 01 00000</t>
  </si>
  <si>
    <t>Проведение мероприятий по защите земель поселения от зарастания сорными растениями</t>
  </si>
  <si>
    <t>17 1 01 01000</t>
  </si>
  <si>
    <t>Муниципальная программа «Профилактика преступлений и иных правонарушений на территории муниципального образования Саралинский сельсовет Орджоникидзевского района Республики Хакасия на 2021-2023 годы»</t>
  </si>
  <si>
    <t>18 0 00 00000</t>
  </si>
  <si>
    <t>Создание системы профилактики преступлений и иных правонарушений на территории муниципального образования Саралинский сельсовет</t>
  </si>
  <si>
    <t>18 0 01 00000</t>
  </si>
  <si>
    <t>Проведение мероприятий по профилактике наркомании, токсикомании и алкоголизма</t>
  </si>
  <si>
    <t>18 0 01 01000</t>
  </si>
  <si>
    <t>Муниципальная программа «Развитие малого и среднего предпринимательства на территории Саралинского сельсовета в 2019-2023 годах»</t>
  </si>
  <si>
    <t>19 0 00 00000</t>
  </si>
  <si>
    <t>Создание благоприятных условий для ведения предпринимательской деятельности на территории Саралинского сельсовета</t>
  </si>
  <si>
    <t>19 0 01 00000</t>
  </si>
  <si>
    <t>Проведения мероприятий по информационному и консультационному обеспечению субъектов малого и среднего предпринимательства на территории Саралинского сельсовета</t>
  </si>
  <si>
    <t>19 0 01 01000</t>
  </si>
  <si>
    <t>Муниципальная программа «О привлечении граждан и их объединения к участию в обеспечении охраны общественного порядка (О добровольной народной дружине) на территории Саралинского сельсовета на 2019-2023 годы»</t>
  </si>
  <si>
    <t>21 0 00 00000</t>
  </si>
  <si>
    <t>Развитие системы добровольных народных дружин</t>
  </si>
  <si>
    <t>21 0 01 00000</t>
  </si>
  <si>
    <t>Проведение мероприятий по предупреждению преступлений, пресечению административных правонарушений добровольными народными дружинами</t>
  </si>
  <si>
    <t>21 0 01 01000</t>
  </si>
  <si>
    <t xml:space="preserve">Муниципальная  программа  «Противодействие экстремизму и профилактика терроризма на территории Саралинского  сельсовета  Орджоникидзевского района Республики Хакасия на 2021-2023гг.» </t>
  </si>
  <si>
    <t>25 0 00 00000</t>
  </si>
  <si>
    <t>Обеспечение безопасности населения от террористических угроз и иных проявлений терроризма и экстремизма</t>
  </si>
  <si>
    <t>25 0 01 00000</t>
  </si>
  <si>
    <t>Профилактика религиозного, межнационального экстремизма в границах сельского поселения</t>
  </si>
  <si>
    <t>25 0 01 01000</t>
  </si>
  <si>
    <t>Обеспечение деятельности подведомственных учреждений (технический персонал)</t>
  </si>
  <si>
    <t>40 1 00 02050</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</si>
  <si>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</si>
  <si>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</si>
  <si>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</si>
  <si>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40 1 00 51180</t>
  </si>
  <si>
    <t>Защита населения и территории от чрезвычайных ситуаций природного и техногенного характера, пожарная безопасность</t>
  </si>
  <si>
    <t>Муниципальная программа «Пожарная безопасность и защита населения и территории муниципального образования Саралинский сельсовет от чрезвычайных ситуаций на 2021 – 2023 годы»</t>
  </si>
  <si>
    <t>16 0 00 00000</t>
  </si>
  <si>
    <t>Обеспечение пожарной безопасности территории муниципального образования Саралинского сельсовета</t>
  </si>
  <si>
    <t>16 0 01 00000</t>
  </si>
  <si>
    <t>Реализация мероприятий по обеспечению пожарной безопасности территории муниципального образования Саралинский сельсовет</t>
  </si>
  <si>
    <t>16 0 01 10000</t>
  </si>
  <si>
    <t>Поддержка подразделений добровольной пожарной охраны</t>
  </si>
  <si>
    <t>16 0 02 00000</t>
  </si>
  <si>
    <t xml:space="preserve">Софинансирование мероприятий по поддержке подразделений добровольной пожарной охраны </t>
  </si>
  <si>
    <t>16 0 02 S1250</t>
  </si>
  <si>
    <t xml:space="preserve">Обеспечение первичных мер пожарной безопасности </t>
  </si>
  <si>
    <t>16 0 03 00000</t>
  </si>
  <si>
    <t xml:space="preserve">Софинансирование мероприятий по обеспечению первичных мер пожарной безопасности. </t>
  </si>
  <si>
    <t>16 0 03 S1260</t>
  </si>
  <si>
    <t>Предупреждение и ликвидация последствий чрезвычайных ситуаций и стихийных бедствий природного и техногенного характера</t>
  </si>
  <si>
    <t>40 1 00 02180</t>
  </si>
  <si>
    <t>Дорожное хозяйство (дорожные  фонды)</t>
  </si>
  <si>
    <t>Обеспечение деятельности органов местного самоуправления, муниципальных учреждений муниципального образования Саралинский сельсовет</t>
  </si>
  <si>
    <t>Мероприятия, направленные на паспортизацию, ремонт и содержание автомобильных дорог общего пользования местного значения</t>
  </si>
  <si>
    <t>40 1 00 20140</t>
  </si>
  <si>
    <t>Мероприятия, направленные на текущий ремонт моста через реку Сабула в с. Сарала</t>
  </si>
  <si>
    <t>Другие вопросы в области национальной экономики</t>
  </si>
  <si>
    <t>Реализация мероприятий в сфере решения вопросов градостроительной деятельности</t>
  </si>
  <si>
    <t>40 1 00 09050</t>
  </si>
  <si>
    <t>Жилищно-коммунальное хозяйство</t>
  </si>
  <si>
    <t>Благоустройство</t>
  </si>
  <si>
    <t>Муниципальная программа «Энергосбережение и повышение энергетической эффективности в администрации Саралинского сельсовета на 2019-2023 годы»</t>
  </si>
  <si>
    <t>14 0 00 00000</t>
  </si>
  <si>
    <t>14 0 01 00000</t>
  </si>
  <si>
    <t>14 0 01 05000</t>
  </si>
  <si>
    <t xml:space="preserve">Муниципальная  программа  «Увековечение памяти погибших при защите Отечества на территории муниципального образования Саралинский сельсовет на 2020 — 2022 годы» </t>
  </si>
  <si>
    <t>23 0 00 00000</t>
  </si>
  <si>
    <t xml:space="preserve">Восстановление (ремонт, благоустройство) воинских захоронений </t>
  </si>
  <si>
    <t>23 0 03 00000</t>
  </si>
  <si>
    <t>Мероприятия, связанные с реализацией федеральной целевой программы "Увековечение памяти погибших при защите Отечества на 2019 - 2024 годы"</t>
  </si>
  <si>
    <t>23 0 03 L2990</t>
  </si>
  <si>
    <t>Мероприятия в области жилищно-коммунального хозяйства</t>
  </si>
  <si>
    <t>40 2 00 00000</t>
  </si>
  <si>
    <t>Уличное освещение</t>
  </si>
  <si>
    <t>40 2 00 41000</t>
  </si>
  <si>
    <t>Организация и содержание мест захоронений</t>
  </si>
  <si>
    <t>40 2 00 44000</t>
  </si>
  <si>
    <t>Прочие мероприятия по благоустройству городских округов и поселений</t>
  </si>
  <si>
    <t>40 2 00 45000</t>
  </si>
  <si>
    <t>Культура, кинематография</t>
  </si>
  <si>
    <t>Культура</t>
  </si>
  <si>
    <t>Муниципальная программа «Сохранение и развитие культуры администрации Саралинского сельсовета на 2019-2023 годы»</t>
  </si>
  <si>
    <t>22 0 00 00000</t>
  </si>
  <si>
    <t>Укрепление материально-технической базы КУК «Саралинский СДК»</t>
  </si>
  <si>
    <t>22 0 01 00000</t>
  </si>
  <si>
    <t>Обновление материально-технической базы, приобретение специального оборудования для учреждения культуры</t>
  </si>
  <si>
    <t>22 0 01 01000</t>
  </si>
  <si>
    <t>Разработка проектно-сметной документации на строительство объектов муниципальной собственности в сфере культуры на 2022 год</t>
  </si>
  <si>
    <t>22 0 02 00000</t>
  </si>
  <si>
    <t>Мероприятия, связанные с разработкой проектно-сметной документации на строительство объектов муниципальной собственности в сфере культуры на 2022 год</t>
  </si>
  <si>
    <t>22 0 02 S3430</t>
  </si>
  <si>
    <t>Бюджетные инвестиции</t>
  </si>
  <si>
    <t xml:space="preserve">Непрограммные расходы в сфере установленных функций органов местного самоуправления, муниципальных учреждений Саралинского сельсовета  </t>
  </si>
  <si>
    <t>Обеспечение деятельности подведомственных учреждений (Сельский дом культуры)</t>
  </si>
  <si>
    <t>40 1 00 44000</t>
  </si>
  <si>
    <t>Расходы на выплаты персоналу казенных учреждений</t>
  </si>
  <si>
    <t>Другие вопросы в области культуры, кинематографии</t>
  </si>
  <si>
    <t>Обеспечение деятельности подведомственных учреждений (Учебно-методические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пункты)(централизованная бухгалтерия)</t>
  </si>
  <si>
    <t>40 1 00 45200</t>
  </si>
  <si>
    <t>Пенсионное обеспечение</t>
  </si>
  <si>
    <t xml:space="preserve">Муниципальная программа  «Адресная социальная поддержка нетрудоспособного населения и семей с детьми» </t>
  </si>
  <si>
    <t>11 0 00 00000</t>
  </si>
  <si>
    <t>Обеспечение мер социальной поддержки отдельным категориям граждан</t>
  </si>
  <si>
    <t>11 0 01 00000</t>
  </si>
  <si>
    <t>Развитие мероприятий социальной поддержки отдельной категории граждан</t>
  </si>
  <si>
    <t>11 0 01 03000</t>
  </si>
  <si>
    <t>Доплаты к пенсиям муниципальных служащих муниципального образования Саралинский сельсовет</t>
  </si>
  <si>
    <t>11 0 01 03200</t>
  </si>
  <si>
    <t>Публичные нормативные социальные выплаты гражданам</t>
  </si>
  <si>
    <t>Социальное обеспечение населения</t>
  </si>
  <si>
    <t xml:space="preserve">Обеспечение деятельности органов местного самоуправления, муниципальных учреждений муниципального образования Саралинский сельсовет  </t>
  </si>
  <si>
    <t xml:space="preserve">Осуществление государственных полномочий в сфере социальной поддержки работников муниципальных учреждений культуры, работающих и проживающих в сельских населенных пунктах, поселках городского типа </t>
  </si>
  <si>
    <t>40 1 00 70270</t>
  </si>
  <si>
    <t>Физическая культура</t>
  </si>
  <si>
    <t xml:space="preserve">Муниципальная программа «Развитие физической культуры и спорта на территории муниципального образования Саралинский сельсовет Орджоникидзевского района Республики Хакасия на 2020 — 2023 годы» </t>
  </si>
  <si>
    <t>24 0 00 00000</t>
  </si>
  <si>
    <t>Обустройство спортивной площадки</t>
  </si>
  <si>
    <t>24 0 01 00000</t>
  </si>
  <si>
    <t>Реализация мероприятий по обустройству спортивной площадки</t>
  </si>
  <si>
    <t>24 0 01 01000</t>
  </si>
  <si>
    <t>Всего</t>
  </si>
  <si>
    <t>Мельверт А.И.</t>
  </si>
  <si>
    <t xml:space="preserve">Приложение 4                    </t>
  </si>
  <si>
    <t>Ведомственная структура расходов</t>
  </si>
  <si>
    <t>бюджета муниципального  образования Саралинский сельсовет Орджоникидзевского района Республики Хакасия</t>
  </si>
  <si>
    <t>за 2022 год</t>
  </si>
  <si>
    <t>Главы</t>
  </si>
  <si>
    <t>э</t>
  </si>
  <si>
    <t>Всего расходов</t>
  </si>
  <si>
    <t xml:space="preserve">Приложение 5                                        </t>
  </si>
  <si>
    <t>Перечень</t>
  </si>
  <si>
    <t>муниципальных программ, предусмотренных к финансированию из</t>
  </si>
  <si>
    <t>бюджета  муниципального  образования Саралинский сельсовет</t>
  </si>
  <si>
    <t>целевая статья</t>
  </si>
  <si>
    <t>раздел</t>
  </si>
  <si>
    <t>подраздел</t>
  </si>
  <si>
    <t>глава</t>
  </si>
  <si>
    <t>суммы расходов</t>
  </si>
  <si>
    <t>на 2022 год</t>
  </si>
  <si>
    <t>11 0 00 03000</t>
  </si>
  <si>
    <t>Социальная политика</t>
  </si>
  <si>
    <t>Администрация Саралинского сельсовета Орджоникидзевского района Республики Хакасия</t>
  </si>
  <si>
    <t>Софинансирование расходов по поддержке подразделений добровольной пожарной охраны</t>
  </si>
  <si>
    <t>Софинансирование расходов по обеспечению первичных мер пожарной безопасности</t>
  </si>
  <si>
    <t>17 0 00 00000</t>
  </si>
  <si>
    <t>17 0 01 00000</t>
  </si>
  <si>
    <t>17 0 01 01000</t>
  </si>
  <si>
    <t xml:space="preserve">Культура и кинематография  </t>
  </si>
  <si>
    <t xml:space="preserve">Культура          </t>
  </si>
  <si>
    <t>22 0 02 L3430</t>
  </si>
</sst>
</file>

<file path=xl/styles.xml><?xml version="1.0" encoding="utf-8"?>
<styleSheet xmlns="http://schemas.openxmlformats.org/spreadsheetml/2006/main">
  <numFmts count="8">
    <numFmt numFmtId="164" formatCode="General"/>
    <numFmt numFmtId="165" formatCode="#,##0.00"/>
    <numFmt numFmtId="166" formatCode="@"/>
    <numFmt numFmtId="167" formatCode="0.0"/>
    <numFmt numFmtId="168" formatCode="General"/>
    <numFmt numFmtId="169" formatCode="#,##0.00\ [$руб.-419];[RED]\-#,##0.00\ [$руб.-419]"/>
    <numFmt numFmtId="170" formatCode="00"/>
    <numFmt numFmtId="171" formatCode="000"/>
  </numFmts>
  <fonts count="18">
    <font>
      <sz val="10"/>
      <name val="Arial"/>
      <family val="2"/>
    </font>
    <font>
      <sz val="8"/>
      <name val="Arial Cyr"/>
      <family val="2"/>
    </font>
    <font>
      <sz val="8"/>
      <color indexed="8"/>
      <name val="Arial Cyr"/>
      <family val="2"/>
    </font>
    <font>
      <b/>
      <sz val="11"/>
      <name val="Arial Cyr"/>
      <family val="2"/>
    </font>
    <font>
      <sz val="11"/>
      <name val="Calibri"/>
      <family val="2"/>
    </font>
    <font>
      <sz val="12"/>
      <name val="Times New Roman"/>
      <family val="1"/>
    </font>
    <font>
      <b/>
      <sz val="12"/>
      <name val="Times New Roman"/>
      <family val="1"/>
    </font>
    <font>
      <sz val="10"/>
      <name val="Times New Roman"/>
      <family val="1"/>
    </font>
    <font>
      <b/>
      <sz val="10"/>
      <name val="Times New Roman"/>
      <family val="1"/>
    </font>
    <font>
      <sz val="12"/>
      <color indexed="8"/>
      <name val="Times New Roman"/>
      <family val="1"/>
    </font>
    <font>
      <sz val="11"/>
      <name val="Times New Roman"/>
      <family val="1"/>
    </font>
    <font>
      <sz val="9"/>
      <name val="Times New Roman"/>
      <family val="1"/>
    </font>
    <font>
      <sz val="8"/>
      <name val="Times New Roman"/>
      <family val="1"/>
    </font>
    <font>
      <sz val="12"/>
      <name val=""/>
      <family val="1"/>
    </font>
    <font>
      <sz val="12"/>
      <name val="Arial"/>
      <family val="2"/>
    </font>
    <font>
      <sz val="8"/>
      <name val=""/>
      <family val="1"/>
    </font>
    <font>
      <sz val="9"/>
      <name val=""/>
      <family val="1"/>
    </font>
    <font>
      <b/>
      <sz val="11"/>
      <name val="Times New Roman"/>
      <family val="1"/>
    </font>
  </fonts>
  <fills count="6">
    <fill>
      <patternFill/>
    </fill>
    <fill>
      <patternFill patternType="gray125"/>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26"/>
        <bgColor indexed="64"/>
      </patternFill>
    </fill>
  </fills>
  <borders count="11">
    <border>
      <left/>
      <right/>
      <top/>
      <bottom/>
      <diagonal/>
    </border>
    <border>
      <left style="thin">
        <color indexed="8"/>
      </left>
      <right style="thin">
        <color indexed="8"/>
      </right>
      <top style="thin">
        <color indexed="8"/>
      </top>
      <bottom style="thin">
        <color indexed="8"/>
      </bottom>
    </border>
    <border>
      <left style="thin">
        <color indexed="8"/>
      </left>
      <right style="medium">
        <color indexed="8"/>
      </right>
      <top>
        <color indexed="63"/>
      </top>
      <bottom style="thin">
        <color indexed="8"/>
      </bottom>
    </border>
    <border>
      <left>
        <color indexed="63"/>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29">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1">
      <alignment horizontal="center" vertical="top" wrapText="1"/>
      <protection/>
    </xf>
    <xf numFmtId="164" fontId="2" fillId="0" borderId="2">
      <alignment horizontal="left" wrapText="1" indent="1"/>
      <protection/>
    </xf>
    <xf numFmtId="164" fontId="1" fillId="0" borderId="1">
      <alignment horizontal="center" vertical="top" wrapText="1"/>
      <protection/>
    </xf>
    <xf numFmtId="164" fontId="3" fillId="0" borderId="3">
      <alignment horizontal="center"/>
      <protection/>
    </xf>
    <xf numFmtId="164" fontId="1" fillId="0" borderId="4">
      <alignment horizontal="left" wrapText="1"/>
      <protection/>
    </xf>
    <xf numFmtId="164" fontId="4" fillId="0" borderId="5">
      <alignment/>
      <protection/>
    </xf>
    <xf numFmtId="165" fontId="2" fillId="0" borderId="6">
      <alignment horizontal="right" wrapText="1"/>
      <protection/>
    </xf>
    <xf numFmtId="164" fontId="4" fillId="0" borderId="7">
      <alignment/>
      <protection/>
    </xf>
    <xf numFmtId="165" fontId="1" fillId="0" borderId="2">
      <alignment horizontal="right" wrapText="1"/>
      <protection/>
    </xf>
  </cellStyleXfs>
  <cellXfs count="130">
    <xf numFmtId="164" fontId="0" fillId="0" borderId="0" xfId="0" applyAlignment="1">
      <alignment/>
    </xf>
    <xf numFmtId="164" fontId="5" fillId="0" borderId="0" xfId="0" applyFont="1" applyAlignment="1">
      <alignment/>
    </xf>
    <xf numFmtId="164" fontId="5" fillId="0" borderId="0" xfId="0" applyFont="1" applyBorder="1" applyAlignment="1">
      <alignment horizontal="center"/>
    </xf>
    <xf numFmtId="164" fontId="5" fillId="0" borderId="0" xfId="0" applyFont="1" applyBorder="1" applyAlignment="1">
      <alignment/>
    </xf>
    <xf numFmtId="164" fontId="5" fillId="0" borderId="0" xfId="0" applyFont="1" applyBorder="1" applyAlignment="1">
      <alignment horizontal="justify" wrapText="1"/>
    </xf>
    <xf numFmtId="164" fontId="5" fillId="0" borderId="0" xfId="0" applyFont="1" applyBorder="1" applyAlignment="1">
      <alignment horizontal="justify"/>
    </xf>
    <xf numFmtId="164" fontId="5" fillId="0" borderId="0" xfId="0" applyFont="1" applyAlignment="1">
      <alignment horizontal="center"/>
    </xf>
    <xf numFmtId="164" fontId="5" fillId="0" borderId="8" xfId="0" applyFont="1" applyBorder="1" applyAlignment="1">
      <alignment horizontal="center"/>
    </xf>
    <xf numFmtId="164" fontId="5" fillId="0" borderId="8" xfId="0" applyFont="1" applyBorder="1" applyAlignment="1">
      <alignment/>
    </xf>
    <xf numFmtId="164" fontId="5" fillId="0" borderId="8" xfId="0" applyFont="1" applyBorder="1" applyAlignment="1">
      <alignment horizontal="left"/>
    </xf>
    <xf numFmtId="164" fontId="5" fillId="0" borderId="0" xfId="0" applyFont="1" applyBorder="1" applyAlignment="1">
      <alignment horizontal="left"/>
    </xf>
    <xf numFmtId="164" fontId="5" fillId="0" borderId="0" xfId="0" applyFont="1" applyBorder="1" applyAlignment="1">
      <alignment horizontal="left" wrapText="1"/>
    </xf>
    <xf numFmtId="164" fontId="6" fillId="0" borderId="0" xfId="0" applyFont="1" applyBorder="1" applyAlignment="1">
      <alignment horizontal="center"/>
    </xf>
    <xf numFmtId="164" fontId="5" fillId="0" borderId="0" xfId="0" applyFont="1" applyFill="1" applyBorder="1" applyAlignment="1">
      <alignment horizontal="justify"/>
    </xf>
    <xf numFmtId="164" fontId="5" fillId="0" borderId="0" xfId="0" applyFont="1" applyFill="1" applyBorder="1" applyAlignment="1">
      <alignment horizontal="center"/>
    </xf>
    <xf numFmtId="164" fontId="5" fillId="0" borderId="0" xfId="0" applyFont="1" applyAlignment="1">
      <alignment wrapText="1"/>
    </xf>
    <xf numFmtId="164" fontId="5" fillId="0" borderId="8" xfId="0" applyFont="1" applyBorder="1" applyAlignment="1">
      <alignment horizontal="center" wrapText="1"/>
    </xf>
    <xf numFmtId="164" fontId="5" fillId="0" borderId="8" xfId="0" applyFont="1" applyBorder="1" applyAlignment="1">
      <alignment horizontal="left" wrapText="1"/>
    </xf>
    <xf numFmtId="164" fontId="5" fillId="0" borderId="8" xfId="0" applyFont="1" applyBorder="1" applyAlignment="1">
      <alignment wrapText="1"/>
    </xf>
    <xf numFmtId="166" fontId="5" fillId="0" borderId="8" xfId="0" applyNumberFormat="1" applyFont="1" applyBorder="1" applyAlignment="1">
      <alignment horizontal="left" wrapText="1"/>
    </xf>
    <xf numFmtId="167" fontId="5" fillId="0" borderId="8" xfId="0" applyNumberFormat="1" applyFont="1" applyBorder="1" applyAlignment="1">
      <alignment horizontal="center" wrapText="1"/>
    </xf>
    <xf numFmtId="164" fontId="5" fillId="0" borderId="0" xfId="0" applyFont="1" applyBorder="1" applyAlignment="1">
      <alignment horizontal="left" vertical="center" wrapText="1"/>
    </xf>
    <xf numFmtId="164" fontId="5" fillId="0" borderId="0" xfId="0" applyFont="1" applyBorder="1" applyAlignment="1">
      <alignment horizontal="left" vertical="center" wrapText="1"/>
    </xf>
    <xf numFmtId="164" fontId="5" fillId="0" borderId="0" xfId="0" applyFont="1" applyAlignment="1">
      <alignment horizontal="justify"/>
    </xf>
    <xf numFmtId="164" fontId="5" fillId="0" borderId="8" xfId="0" applyFont="1" applyBorder="1" applyAlignment="1">
      <alignment horizontal="center" wrapText="1"/>
    </xf>
    <xf numFmtId="164" fontId="5" fillId="0" borderId="8" xfId="0" applyFont="1" applyBorder="1" applyAlignment="1">
      <alignment wrapText="1"/>
    </xf>
    <xf numFmtId="167" fontId="5" fillId="0" borderId="8" xfId="0" applyNumberFormat="1" applyFont="1" applyBorder="1" applyAlignment="1">
      <alignment/>
    </xf>
    <xf numFmtId="164" fontId="5" fillId="0" borderId="8" xfId="0" applyFont="1" applyBorder="1" applyAlignment="1">
      <alignment horizontal="left" wrapText="1"/>
    </xf>
    <xf numFmtId="164" fontId="5" fillId="0" borderId="0" xfId="0" applyFont="1" applyBorder="1" applyAlignment="1">
      <alignment wrapText="1"/>
    </xf>
    <xf numFmtId="164" fontId="7" fillId="0" borderId="8" xfId="0" applyFont="1" applyBorder="1" applyAlignment="1">
      <alignment horizontal="center" wrapText="1"/>
    </xf>
    <xf numFmtId="164" fontId="7" fillId="0" borderId="8" xfId="0" applyFont="1" applyBorder="1" applyAlignment="1">
      <alignment wrapText="1"/>
    </xf>
    <xf numFmtId="164" fontId="6" fillId="0" borderId="8" xfId="0" applyFont="1" applyBorder="1" applyAlignment="1">
      <alignment wrapText="1"/>
    </xf>
    <xf numFmtId="164" fontId="8" fillId="0" borderId="8" xfId="0" applyNumberFormat="1" applyFont="1" applyBorder="1" applyAlignment="1">
      <alignment wrapText="1"/>
    </xf>
    <xf numFmtId="169" fontId="5" fillId="0" borderId="8" xfId="0" applyNumberFormat="1" applyFont="1" applyBorder="1" applyAlignment="1">
      <alignment wrapText="1"/>
    </xf>
    <xf numFmtId="164" fontId="7" fillId="0" borderId="8" xfId="0" applyFont="1" applyBorder="1" applyAlignment="1">
      <alignment/>
    </xf>
    <xf numFmtId="164" fontId="5" fillId="0" borderId="0" xfId="0" applyFont="1" applyBorder="1" applyAlignment="1">
      <alignment horizontal="center" wrapText="1"/>
    </xf>
    <xf numFmtId="164" fontId="5" fillId="0" borderId="0" xfId="0" applyFont="1" applyBorder="1" applyAlignment="1">
      <alignment horizontal="justify"/>
    </xf>
    <xf numFmtId="164" fontId="5" fillId="0" borderId="0" xfId="0" applyFont="1" applyFill="1" applyBorder="1" applyAlignment="1">
      <alignment horizontal="justify" wrapText="1"/>
    </xf>
    <xf numFmtId="164" fontId="5" fillId="0" borderId="0" xfId="0" applyFont="1" applyFill="1" applyAlignment="1">
      <alignment/>
    </xf>
    <xf numFmtId="164" fontId="10" fillId="0" borderId="0" xfId="0" applyFont="1" applyAlignment="1">
      <alignment/>
    </xf>
    <xf numFmtId="164" fontId="10" fillId="0" borderId="0" xfId="0" applyFont="1" applyAlignment="1">
      <alignment horizontal="center"/>
    </xf>
    <xf numFmtId="164" fontId="11" fillId="0" borderId="0" xfId="0" applyFont="1" applyBorder="1" applyAlignment="1">
      <alignment horizontal="left"/>
    </xf>
    <xf numFmtId="164" fontId="12" fillId="0" borderId="0" xfId="0" applyFont="1" applyAlignment="1">
      <alignment/>
    </xf>
    <xf numFmtId="164" fontId="6" fillId="0" borderId="0" xfId="0" applyFont="1" applyFill="1" applyBorder="1" applyAlignment="1">
      <alignment horizontal="center"/>
    </xf>
    <xf numFmtId="164" fontId="6" fillId="0" borderId="0" xfId="0" applyFont="1" applyFill="1" applyBorder="1" applyAlignment="1">
      <alignment horizontal="center"/>
    </xf>
    <xf numFmtId="164" fontId="5" fillId="0" borderId="8" xfId="0" applyFont="1" applyFill="1" applyBorder="1" applyAlignment="1">
      <alignment horizontal="center" wrapText="1"/>
    </xf>
    <xf numFmtId="164" fontId="5" fillId="0" borderId="8" xfId="0" applyFont="1" applyFill="1" applyBorder="1" applyAlignment="1">
      <alignment horizontal="center"/>
    </xf>
    <xf numFmtId="164" fontId="5" fillId="0" borderId="8" xfId="0" applyFont="1" applyFill="1" applyBorder="1" applyAlignment="1">
      <alignment horizontal="justify" wrapText="1"/>
    </xf>
    <xf numFmtId="165" fontId="5" fillId="0" borderId="8" xfId="0" applyNumberFormat="1" applyFont="1" applyFill="1" applyBorder="1" applyAlignment="1">
      <alignment/>
    </xf>
    <xf numFmtId="165" fontId="5" fillId="2" borderId="8" xfId="0" applyNumberFormat="1" applyFont="1" applyFill="1" applyBorder="1" applyAlignment="1">
      <alignment/>
    </xf>
    <xf numFmtId="164" fontId="11" fillId="0" borderId="0" xfId="0" applyFont="1" applyFill="1" applyBorder="1" applyAlignment="1">
      <alignment horizontal="left"/>
    </xf>
    <xf numFmtId="164" fontId="12" fillId="0" borderId="0" xfId="0" applyFont="1" applyBorder="1" applyAlignment="1">
      <alignment horizontal="left"/>
    </xf>
    <xf numFmtId="164" fontId="5" fillId="0" borderId="0" xfId="0" applyFont="1" applyFill="1" applyAlignment="1">
      <alignment horizontal="center"/>
    </xf>
    <xf numFmtId="164" fontId="5" fillId="0" borderId="8" xfId="0" applyFont="1" applyFill="1" applyBorder="1" applyAlignment="1">
      <alignment horizontal="center" vertical="center" wrapText="1"/>
    </xf>
    <xf numFmtId="164" fontId="5" fillId="0" borderId="8" xfId="0" applyFont="1" applyFill="1" applyBorder="1" applyAlignment="1">
      <alignment horizontal="center" vertical="center"/>
    </xf>
    <xf numFmtId="164" fontId="7" fillId="0" borderId="0" xfId="0" applyFont="1" applyFill="1" applyAlignment="1">
      <alignment/>
    </xf>
    <xf numFmtId="164" fontId="5" fillId="0" borderId="8" xfId="0" applyFont="1" applyFill="1" applyBorder="1" applyAlignment="1">
      <alignment horizontal="justify" wrapText="1"/>
    </xf>
    <xf numFmtId="164" fontId="13" fillId="0" borderId="8" xfId="0" applyFont="1" applyFill="1" applyBorder="1" applyAlignment="1">
      <alignment horizontal="center"/>
    </xf>
    <xf numFmtId="164" fontId="13" fillId="0" borderId="8" xfId="0" applyFont="1" applyFill="1" applyBorder="1" applyAlignment="1">
      <alignment horizontal="justify" wrapText="1"/>
    </xf>
    <xf numFmtId="164" fontId="5" fillId="0" borderId="8" xfId="0" applyFont="1" applyFill="1" applyBorder="1" applyAlignment="1">
      <alignment horizontal="center"/>
    </xf>
    <xf numFmtId="164" fontId="14" fillId="0" borderId="8" xfId="0" applyFont="1" applyFill="1" applyBorder="1" applyAlignment="1">
      <alignment/>
    </xf>
    <xf numFmtId="164" fontId="5" fillId="0" borderId="8" xfId="0" applyFont="1" applyFill="1" applyBorder="1" applyAlignment="1">
      <alignment horizontal="left" wrapText="1"/>
    </xf>
    <xf numFmtId="164" fontId="5" fillId="0" borderId="0" xfId="0" applyFont="1" applyFill="1" applyAlignment="1">
      <alignment horizontal="right"/>
    </xf>
    <xf numFmtId="164" fontId="10" fillId="0" borderId="0" xfId="0" applyFont="1" applyAlignment="1" applyProtection="1">
      <alignment/>
      <protection locked="0"/>
    </xf>
    <xf numFmtId="164" fontId="15" fillId="0" borderId="0" xfId="0" applyNumberFormat="1" applyFont="1" applyBorder="1" applyAlignment="1" applyProtection="1">
      <alignment horizontal="center" vertical="center" wrapText="1"/>
      <protection locked="0"/>
    </xf>
    <xf numFmtId="164" fontId="16" fillId="0" borderId="0" xfId="0" applyNumberFormat="1" applyFont="1" applyBorder="1" applyAlignment="1" applyProtection="1">
      <alignment horizontal="left" vertical="top" wrapText="1"/>
      <protection locked="0"/>
    </xf>
    <xf numFmtId="164" fontId="11" fillId="0" borderId="0" xfId="0" applyNumberFormat="1" applyFont="1" applyBorder="1" applyAlignment="1" applyProtection="1">
      <alignment horizontal="left" vertical="top" wrapText="1"/>
      <protection locked="0"/>
    </xf>
    <xf numFmtId="164" fontId="15" fillId="0" borderId="0" xfId="0" applyNumberFormat="1" applyFont="1" applyBorder="1" applyAlignment="1" applyProtection="1">
      <alignment horizontal="left" vertical="top" wrapText="1"/>
      <protection locked="0"/>
    </xf>
    <xf numFmtId="164" fontId="12" fillId="0" borderId="0" xfId="0" applyFont="1" applyAlignment="1" applyProtection="1">
      <alignment horizontal="left"/>
      <protection locked="0"/>
    </xf>
    <xf numFmtId="164" fontId="12" fillId="0" borderId="0" xfId="0" applyFont="1" applyAlignment="1">
      <alignment horizontal="right"/>
    </xf>
    <xf numFmtId="164" fontId="12" fillId="0" borderId="0" xfId="0" applyFont="1" applyAlignment="1">
      <alignment horizontal="right"/>
    </xf>
    <xf numFmtId="164" fontId="6" fillId="0" borderId="0" xfId="0" applyFont="1" applyBorder="1" applyAlignment="1" applyProtection="1">
      <alignment horizontal="center" wrapText="1"/>
      <protection locked="0"/>
    </xf>
    <xf numFmtId="164" fontId="6" fillId="0" borderId="0" xfId="0" applyFont="1" applyBorder="1" applyAlignment="1" applyProtection="1">
      <alignment horizontal="center" vertical="center" wrapText="1"/>
      <protection locked="0"/>
    </xf>
    <xf numFmtId="164" fontId="6" fillId="0" borderId="0" xfId="23" applyNumberFormat="1" applyFont="1" applyBorder="1" applyProtection="1">
      <alignment horizontal="center"/>
      <protection/>
    </xf>
    <xf numFmtId="164" fontId="5" fillId="0" borderId="0" xfId="0" applyFont="1" applyAlignment="1" applyProtection="1">
      <alignment/>
      <protection locked="0"/>
    </xf>
    <xf numFmtId="164" fontId="5" fillId="0" borderId="8" xfId="20" applyNumberFormat="1" applyFont="1" applyBorder="1" applyAlignment="1" applyProtection="1">
      <alignment horizontal="center" vertical="top" wrapText="1"/>
      <protection/>
    </xf>
    <xf numFmtId="164" fontId="5" fillId="0" borderId="8" xfId="23" applyNumberFormat="1" applyFont="1" applyBorder="1" applyAlignment="1" applyProtection="1">
      <alignment horizontal="center"/>
      <protection/>
    </xf>
    <xf numFmtId="164" fontId="5" fillId="0" borderId="8" xfId="23" applyNumberFormat="1" applyFont="1" applyBorder="1" applyAlignment="1" applyProtection="1">
      <alignment horizontal="center" wrapText="1"/>
      <protection/>
    </xf>
    <xf numFmtId="164" fontId="5" fillId="0" borderId="9" xfId="23" applyNumberFormat="1" applyFont="1" applyBorder="1" applyAlignment="1" applyProtection="1">
      <alignment horizontal="center" wrapText="1"/>
      <protection/>
    </xf>
    <xf numFmtId="164" fontId="5" fillId="0" borderId="8" xfId="22" applyNumberFormat="1" applyFont="1" applyBorder="1" applyProtection="1">
      <alignment horizontal="center" vertical="top" wrapText="1"/>
      <protection/>
    </xf>
    <xf numFmtId="164" fontId="5" fillId="0" borderId="10" xfId="22" applyNumberFormat="1" applyFont="1" applyBorder="1" applyProtection="1">
      <alignment horizontal="center" vertical="top" wrapText="1"/>
      <protection/>
    </xf>
    <xf numFmtId="164" fontId="5" fillId="0" borderId="8" xfId="0" applyFont="1" applyFill="1" applyBorder="1" applyAlignment="1">
      <alignment horizontal="left" vertical="top" wrapText="1"/>
    </xf>
    <xf numFmtId="170" fontId="5" fillId="0" borderId="8" xfId="24" applyNumberFormat="1" applyFont="1" applyFill="1" applyBorder="1" applyProtection="1">
      <alignment horizontal="left" wrapText="1"/>
      <protection/>
    </xf>
    <xf numFmtId="164" fontId="5" fillId="0" borderId="8" xfId="24" applyNumberFormat="1" applyFont="1" applyFill="1" applyBorder="1" applyProtection="1">
      <alignment horizontal="left" wrapText="1"/>
      <protection/>
    </xf>
    <xf numFmtId="165" fontId="5" fillId="0" borderId="8" xfId="28" applyNumberFormat="1" applyFont="1" applyFill="1" applyBorder="1" applyProtection="1">
      <alignment horizontal="right" wrapText="1"/>
      <protection/>
    </xf>
    <xf numFmtId="165" fontId="5" fillId="3" borderId="8" xfId="28" applyNumberFormat="1" applyFont="1" applyFill="1" applyBorder="1" applyProtection="1">
      <alignment horizontal="right" wrapText="1"/>
      <protection/>
    </xf>
    <xf numFmtId="165" fontId="5" fillId="0" borderId="8" xfId="28" applyNumberFormat="1" applyFont="1" applyFill="1" applyBorder="1" applyAlignment="1" applyProtection="1">
      <alignment horizontal="right" wrapText="1"/>
      <protection/>
    </xf>
    <xf numFmtId="165" fontId="5" fillId="3" borderId="8" xfId="28" applyNumberFormat="1" applyFont="1" applyFill="1" applyBorder="1" applyAlignment="1" applyProtection="1">
      <alignment horizontal="right" wrapText="1"/>
      <protection/>
    </xf>
    <xf numFmtId="164" fontId="5" fillId="0" borderId="8" xfId="24" applyNumberFormat="1" applyFont="1" applyFill="1" applyBorder="1" applyAlignment="1" applyProtection="1">
      <alignment horizontal="left" wrapText="1"/>
      <protection/>
    </xf>
    <xf numFmtId="165" fontId="5" fillId="0" borderId="8" xfId="0" applyNumberFormat="1" applyFont="1" applyFill="1" applyBorder="1" applyAlignment="1" applyProtection="1">
      <alignment/>
      <protection/>
    </xf>
    <xf numFmtId="165" fontId="5" fillId="3" borderId="8" xfId="0" applyNumberFormat="1" applyFont="1" applyFill="1" applyBorder="1" applyAlignment="1" applyProtection="1">
      <alignment/>
      <protection/>
    </xf>
    <xf numFmtId="164" fontId="5" fillId="0" borderId="8" xfId="0" applyFont="1" applyFill="1" applyBorder="1" applyAlignment="1">
      <alignment horizontal="left" vertical="top" wrapText="1"/>
    </xf>
    <xf numFmtId="165" fontId="5" fillId="4" borderId="8" xfId="28" applyNumberFormat="1" applyFont="1" applyFill="1" applyBorder="1" applyProtection="1">
      <alignment horizontal="right" wrapText="1"/>
      <protection/>
    </xf>
    <xf numFmtId="164" fontId="9" fillId="0" borderId="8" xfId="0" applyFont="1" applyFill="1" applyBorder="1" applyAlignment="1">
      <alignment horizontal="left" vertical="top" wrapText="1"/>
    </xf>
    <xf numFmtId="164" fontId="5" fillId="0" borderId="8" xfId="0" applyFont="1" applyFill="1" applyBorder="1" applyAlignment="1" applyProtection="1">
      <alignment horizontal="left" vertical="center"/>
      <protection locked="0"/>
    </xf>
    <xf numFmtId="165" fontId="5" fillId="0" borderId="8" xfId="27" applyNumberFormat="1" applyFont="1" applyFill="1" applyBorder="1" applyProtection="1">
      <alignment/>
      <protection/>
    </xf>
    <xf numFmtId="164" fontId="5" fillId="0" borderId="0" xfId="0" applyFont="1" applyFill="1" applyAlignment="1" applyProtection="1">
      <alignment/>
      <protection locked="0"/>
    </xf>
    <xf numFmtId="165" fontId="5" fillId="0" borderId="0" xfId="28" applyNumberFormat="1" applyFont="1" applyFill="1" applyBorder="1" applyProtection="1">
      <alignment horizontal="right" wrapText="1"/>
      <protection/>
    </xf>
    <xf numFmtId="164" fontId="17" fillId="0" borderId="0" xfId="0" applyFont="1" applyFill="1" applyAlignment="1" applyProtection="1">
      <alignment/>
      <protection locked="0"/>
    </xf>
    <xf numFmtId="164" fontId="7" fillId="0" borderId="0" xfId="0" applyFont="1" applyFill="1" applyAlignment="1" applyProtection="1">
      <alignment/>
      <protection locked="0"/>
    </xf>
    <xf numFmtId="164" fontId="10" fillId="0" borderId="0" xfId="0" applyFont="1" applyBorder="1" applyAlignment="1" applyProtection="1">
      <alignment horizontal="center" vertical="center"/>
      <protection locked="0"/>
    </xf>
    <xf numFmtId="164" fontId="5" fillId="0" borderId="8" xfId="20" applyNumberFormat="1" applyFont="1" applyFill="1" applyBorder="1" applyAlignment="1" applyProtection="1">
      <alignment horizontal="center" vertical="top" wrapText="1"/>
      <protection/>
    </xf>
    <xf numFmtId="164" fontId="5" fillId="0" borderId="8" xfId="23" applyNumberFormat="1" applyFont="1" applyFill="1" applyBorder="1" applyAlignment="1" applyProtection="1">
      <alignment horizontal="center" wrapText="1"/>
      <protection/>
    </xf>
    <xf numFmtId="164" fontId="5" fillId="0" borderId="8" xfId="22" applyNumberFormat="1" applyFont="1" applyFill="1" applyBorder="1" applyProtection="1">
      <alignment horizontal="center" vertical="top" wrapText="1"/>
      <protection/>
    </xf>
    <xf numFmtId="164" fontId="5" fillId="0" borderId="8" xfId="20" applyNumberFormat="1" applyFont="1" applyFill="1" applyBorder="1" applyAlignment="1" applyProtection="1">
      <alignment horizontal="left" vertical="top" wrapText="1"/>
      <protection/>
    </xf>
    <xf numFmtId="171" fontId="5" fillId="0" borderId="8" xfId="20" applyNumberFormat="1" applyFont="1" applyFill="1" applyBorder="1" applyAlignment="1" applyProtection="1">
      <alignment horizontal="center" wrapText="1"/>
      <protection/>
    </xf>
    <xf numFmtId="165" fontId="5" fillId="0" borderId="8" xfId="22" applyNumberFormat="1" applyFont="1" applyFill="1" applyBorder="1" applyAlignment="1" applyProtection="1">
      <alignment horizontal="right" wrapText="1"/>
      <protection/>
    </xf>
    <xf numFmtId="171" fontId="5" fillId="0" borderId="8" xfId="0" applyNumberFormat="1" applyFont="1" applyFill="1" applyBorder="1" applyAlignment="1">
      <alignment horizontal="center" wrapText="1"/>
    </xf>
    <xf numFmtId="164" fontId="5" fillId="0" borderId="8" xfId="0" applyFont="1" applyFill="1" applyBorder="1" applyAlignment="1" applyProtection="1">
      <alignment/>
      <protection locked="0"/>
    </xf>
    <xf numFmtId="171" fontId="5" fillId="0" borderId="0" xfId="0" applyNumberFormat="1" applyFont="1" applyFill="1" applyBorder="1" applyAlignment="1">
      <alignment horizontal="center" wrapText="1"/>
    </xf>
    <xf numFmtId="171" fontId="5" fillId="0" borderId="0" xfId="24" applyNumberFormat="1" applyFont="1" applyFill="1" applyBorder="1" applyAlignment="1" applyProtection="1">
      <alignment horizontal="center" wrapText="1"/>
      <protection/>
    </xf>
    <xf numFmtId="164" fontId="5" fillId="0" borderId="8" xfId="20" applyNumberFormat="1" applyFont="1" applyBorder="1" applyAlignment="1" applyProtection="1">
      <alignment horizontal="center" vertical="center" wrapText="1"/>
      <protection/>
    </xf>
    <xf numFmtId="164" fontId="5" fillId="0" borderId="9" xfId="23" applyNumberFormat="1" applyFont="1" applyBorder="1" applyAlignment="1" applyProtection="1">
      <alignment horizontal="center" vertical="center" wrapText="1"/>
      <protection/>
    </xf>
    <xf numFmtId="164" fontId="5" fillId="0" borderId="10" xfId="23" applyNumberFormat="1" applyFont="1" applyBorder="1" applyAlignment="1" applyProtection="1">
      <alignment horizontal="center" vertical="center" wrapText="1"/>
      <protection/>
    </xf>
    <xf numFmtId="171" fontId="5" fillId="0" borderId="8" xfId="0" applyNumberFormat="1" applyFont="1" applyFill="1" applyBorder="1" applyAlignment="1">
      <alignment horizontal="center" wrapText="1"/>
    </xf>
    <xf numFmtId="171" fontId="9" fillId="0" borderId="8" xfId="0" applyNumberFormat="1" applyFont="1" applyFill="1" applyBorder="1" applyAlignment="1">
      <alignment horizontal="center" wrapText="1"/>
    </xf>
    <xf numFmtId="164" fontId="5" fillId="0" borderId="8" xfId="0" applyFont="1" applyFill="1" applyBorder="1" applyAlignment="1">
      <alignment horizontal="justify" vertical="top" wrapText="1"/>
    </xf>
    <xf numFmtId="165" fontId="5" fillId="5" borderId="8" xfId="28" applyNumberFormat="1" applyFont="1" applyFill="1" applyBorder="1" applyProtection="1">
      <alignment horizontal="right" wrapText="1"/>
      <protection/>
    </xf>
    <xf numFmtId="164" fontId="5" fillId="0" borderId="8" xfId="20" applyNumberFormat="1" applyFont="1" applyFill="1" applyBorder="1" applyAlignment="1" applyProtection="1">
      <alignment horizontal="left" wrapText="1"/>
      <protection/>
    </xf>
    <xf numFmtId="164" fontId="5" fillId="0" borderId="8" xfId="20" applyNumberFormat="1" applyFont="1" applyFill="1" applyBorder="1" applyAlignment="1" applyProtection="1">
      <alignment horizontal="center" vertical="center" wrapText="1"/>
      <protection/>
    </xf>
    <xf numFmtId="165" fontId="5" fillId="0" borderId="8" xfId="23" applyNumberFormat="1" applyFont="1" applyFill="1" applyBorder="1" applyAlignment="1" applyProtection="1">
      <alignment horizontal="right" wrapText="1"/>
      <protection/>
    </xf>
    <xf numFmtId="170" fontId="5" fillId="0" borderId="8" xfId="24" applyNumberFormat="1" applyFont="1" applyFill="1" applyBorder="1" applyAlignment="1" applyProtection="1">
      <alignment horizontal="left" wrapText="1"/>
      <protection/>
    </xf>
    <xf numFmtId="165" fontId="5" fillId="5" borderId="8" xfId="23" applyNumberFormat="1" applyFont="1" applyFill="1" applyBorder="1" applyAlignment="1" applyProtection="1">
      <alignment horizontal="right" wrapText="1"/>
      <protection/>
    </xf>
    <xf numFmtId="165" fontId="5" fillId="4" borderId="8" xfId="23" applyNumberFormat="1" applyFont="1" applyFill="1" applyBorder="1" applyAlignment="1" applyProtection="1">
      <alignment horizontal="right" wrapText="1"/>
      <protection/>
    </xf>
    <xf numFmtId="164" fontId="0" fillId="0" borderId="8" xfId="0" applyFill="1" applyBorder="1" applyAlignment="1">
      <alignment/>
    </xf>
    <xf numFmtId="164" fontId="5" fillId="0" borderId="8" xfId="25" applyNumberFormat="1" applyFont="1" applyFill="1" applyBorder="1" applyAlignment="1" applyProtection="1">
      <alignment horizontal="center"/>
      <protection/>
    </xf>
    <xf numFmtId="164" fontId="5" fillId="0" borderId="0" xfId="0" applyFont="1" applyFill="1" applyBorder="1" applyAlignment="1" applyProtection="1">
      <alignment/>
      <protection locked="0"/>
    </xf>
    <xf numFmtId="164" fontId="10" fillId="0" borderId="0" xfId="0" applyFont="1" applyFill="1" applyAlignment="1" applyProtection="1">
      <alignment/>
      <protection locked="0"/>
    </xf>
    <xf numFmtId="164" fontId="0" fillId="0" borderId="0" xfId="0" applyFont="1" applyFill="1" applyAlignment="1">
      <alignment/>
    </xf>
    <xf numFmtId="165" fontId="10" fillId="0" borderId="0" xfId="0" applyNumberFormat="1" applyFont="1" applyAlignment="1" applyProtection="1">
      <alignment/>
      <protection locked="0"/>
    </xf>
  </cellXfs>
  <cellStyles count="15">
    <cellStyle name="Normal" xfId="0"/>
    <cellStyle name="Comma" xfId="15"/>
    <cellStyle name="Comma [0]" xfId="16"/>
    <cellStyle name="Currency" xfId="17"/>
    <cellStyle name="Currency [0]" xfId="18"/>
    <cellStyle name="Percent" xfId="19"/>
    <cellStyle name="xl28" xfId="20"/>
    <cellStyle name="xl30" xfId="21"/>
    <cellStyle name="xl38" xfId="22"/>
    <cellStyle name="xl69" xfId="23"/>
    <cellStyle name="xl77" xfId="24"/>
    <cellStyle name="xl80" xfId="25"/>
    <cellStyle name="xl83" xfId="26"/>
    <cellStyle name="xl86" xfId="27"/>
    <cellStyle name="xl97"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12"/>
  <sheetViews>
    <sheetView view="pageBreakPreview" zoomScale="75" zoomScaleNormal="78" zoomScaleSheetLayoutView="75" workbookViewId="0" topLeftCell="A1">
      <selection activeCell="M95" sqref="M95"/>
    </sheetView>
  </sheetViews>
  <sheetFormatPr defaultColWidth="9.140625" defaultRowHeight="18" customHeight="1"/>
  <cols>
    <col min="1" max="1" width="5.8515625" style="1" customWidth="1"/>
    <col min="2" max="4" width="14.421875" style="1" customWidth="1"/>
    <col min="5" max="5" width="15.57421875" style="1" customWidth="1"/>
    <col min="6" max="6" width="14.421875" style="1" customWidth="1"/>
    <col min="7" max="7" width="16.57421875" style="1" customWidth="1"/>
    <col min="8" max="16384" width="11.57421875" style="1" customWidth="1"/>
  </cols>
  <sheetData>
    <row r="1" spans="1:7" ht="18" customHeight="1">
      <c r="A1" s="2" t="s">
        <v>0</v>
      </c>
      <c r="B1" s="2"/>
      <c r="C1" s="2"/>
      <c r="D1" s="2"/>
      <c r="E1" s="2"/>
      <c r="F1" s="2"/>
      <c r="G1" s="2"/>
    </row>
    <row r="2" spans="1:7" ht="18" customHeight="1">
      <c r="A2" s="2" t="s">
        <v>1</v>
      </c>
      <c r="B2" s="2"/>
      <c r="C2" s="2"/>
      <c r="D2" s="2"/>
      <c r="E2" s="2"/>
      <c r="F2" s="2"/>
      <c r="G2" s="2"/>
    </row>
    <row r="3" spans="1:7" ht="18" customHeight="1">
      <c r="A3" s="2" t="s">
        <v>2</v>
      </c>
      <c r="B3" s="2"/>
      <c r="C3" s="2"/>
      <c r="D3" s="2"/>
      <c r="E3" s="2"/>
      <c r="F3" s="2"/>
      <c r="G3" s="2"/>
    </row>
    <row r="4" spans="1:7" ht="18" customHeight="1">
      <c r="A4" s="2" t="s">
        <v>3</v>
      </c>
      <c r="B4" s="2"/>
      <c r="C4" s="2"/>
      <c r="D4" s="2"/>
      <c r="E4" s="2"/>
      <c r="F4" s="2"/>
      <c r="G4" s="2"/>
    </row>
    <row r="5" spans="2:7" ht="18" customHeight="1">
      <c r="B5" s="3"/>
      <c r="C5" s="3"/>
      <c r="D5" s="3"/>
      <c r="E5" s="3"/>
      <c r="F5" s="3"/>
      <c r="G5" s="3"/>
    </row>
    <row r="6" spans="1:7" ht="93.75" customHeight="1">
      <c r="A6" s="4" t="s">
        <v>4</v>
      </c>
      <c r="B6" s="4"/>
      <c r="C6" s="4"/>
      <c r="D6" s="4"/>
      <c r="E6" s="4"/>
      <c r="F6" s="4"/>
      <c r="G6" s="4"/>
    </row>
    <row r="7" spans="1:7" ht="79.5" customHeight="1">
      <c r="A7" s="5" t="s">
        <v>5</v>
      </c>
      <c r="B7" s="5"/>
      <c r="C7" s="5"/>
      <c r="D7" s="5"/>
      <c r="E7" s="5"/>
      <c r="F7" s="5"/>
      <c r="G7" s="5"/>
    </row>
    <row r="8" spans="1:7" ht="49.5" customHeight="1">
      <c r="A8" s="4" t="s">
        <v>6</v>
      </c>
      <c r="B8" s="4"/>
      <c r="C8" s="4"/>
      <c r="D8" s="4"/>
      <c r="E8" s="4"/>
      <c r="F8" s="4"/>
      <c r="G8" s="4"/>
    </row>
    <row r="9" spans="1:7" ht="34.5" customHeight="1">
      <c r="A9" s="4" t="s">
        <v>7</v>
      </c>
      <c r="B9" s="4"/>
      <c r="C9" s="4"/>
      <c r="D9" s="4"/>
      <c r="E9" s="4"/>
      <c r="F9" s="4"/>
      <c r="G9" s="4"/>
    </row>
    <row r="11" spans="1:7" ht="18" customHeight="1">
      <c r="A11" s="2" t="s">
        <v>8</v>
      </c>
      <c r="B11" s="2"/>
      <c r="C11" s="2"/>
      <c r="D11" s="2"/>
      <c r="E11" s="2"/>
      <c r="F11" s="2"/>
      <c r="G11" s="2"/>
    </row>
    <row r="12" spans="1:6" ht="18" customHeight="1">
      <c r="A12" s="6"/>
      <c r="F12" s="1" t="s">
        <v>9</v>
      </c>
    </row>
    <row r="13" spans="1:7" ht="18" customHeight="1">
      <c r="A13" s="7"/>
      <c r="B13" s="7"/>
      <c r="C13" s="8" t="s">
        <v>10</v>
      </c>
      <c r="D13" s="8" t="s">
        <v>11</v>
      </c>
      <c r="E13" s="8" t="s">
        <v>12</v>
      </c>
      <c r="F13" s="8" t="s">
        <v>13</v>
      </c>
      <c r="G13" s="3"/>
    </row>
    <row r="14" spans="1:7" ht="18" customHeight="1">
      <c r="A14" s="9" t="s">
        <v>14</v>
      </c>
      <c r="B14" s="9"/>
      <c r="C14" s="8">
        <v>17494.4</v>
      </c>
      <c r="D14" s="8">
        <v>16772.7</v>
      </c>
      <c r="E14" s="8">
        <f aca="true" t="shared" si="0" ref="E14:E16">D14-C14</f>
        <v>-721.7000000000007</v>
      </c>
      <c r="F14" s="8">
        <f aca="true" t="shared" si="1" ref="F14:F15">ROUND(D14/C14*100,2)</f>
        <v>95.87</v>
      </c>
      <c r="G14" s="3"/>
    </row>
    <row r="15" spans="1:7" ht="18" customHeight="1">
      <c r="A15" s="9" t="s">
        <v>15</v>
      </c>
      <c r="B15" s="9"/>
      <c r="C15" s="8">
        <v>18064.6</v>
      </c>
      <c r="D15" s="8">
        <v>15091.8</v>
      </c>
      <c r="E15" s="8">
        <f t="shared" si="0"/>
        <v>-2972.7999999999993</v>
      </c>
      <c r="F15" s="8">
        <f t="shared" si="1"/>
        <v>83.54</v>
      </c>
      <c r="G15" s="3"/>
    </row>
    <row r="16" spans="1:7" ht="19.5" customHeight="1">
      <c r="A16" s="9" t="s">
        <v>16</v>
      </c>
      <c r="B16" s="9"/>
      <c r="C16" s="8">
        <v>-570.2</v>
      </c>
      <c r="D16" s="8">
        <f>D14-D15</f>
        <v>1680.9000000000015</v>
      </c>
      <c r="E16" s="8">
        <f t="shared" si="0"/>
        <v>2251.1000000000013</v>
      </c>
      <c r="F16" s="8"/>
      <c r="G16" s="3"/>
    </row>
    <row r="17" spans="1:7" ht="18" customHeight="1">
      <c r="A17" s="10"/>
      <c r="B17" s="10"/>
      <c r="C17" s="3"/>
      <c r="D17" s="3"/>
      <c r="E17" s="3"/>
      <c r="F17" s="3"/>
      <c r="G17" s="3"/>
    </row>
    <row r="18" spans="1:7" ht="34.5" customHeight="1">
      <c r="A18" s="11" t="s">
        <v>17</v>
      </c>
      <c r="B18" s="11"/>
      <c r="C18" s="11"/>
      <c r="D18" s="11"/>
      <c r="E18" s="11"/>
      <c r="F18" s="11"/>
      <c r="G18" s="11"/>
    </row>
    <row r="19" spans="1:7" ht="18" customHeight="1">
      <c r="A19" s="11"/>
      <c r="B19" s="11"/>
      <c r="C19" s="11"/>
      <c r="D19" s="11"/>
      <c r="E19" s="11"/>
      <c r="F19" s="11"/>
      <c r="G19" s="11"/>
    </row>
    <row r="20" spans="1:7" ht="18" customHeight="1">
      <c r="A20" s="12" t="s">
        <v>18</v>
      </c>
      <c r="B20" s="12"/>
      <c r="C20" s="12"/>
      <c r="D20" s="12"/>
      <c r="E20" s="12"/>
      <c r="F20" s="12"/>
      <c r="G20" s="12"/>
    </row>
    <row r="22" spans="1:7" ht="49.5" customHeight="1">
      <c r="A22" s="4" t="s">
        <v>19</v>
      </c>
      <c r="B22" s="4"/>
      <c r="C22" s="4"/>
      <c r="D22" s="4"/>
      <c r="E22" s="4"/>
      <c r="F22" s="4"/>
      <c r="G22" s="4"/>
    </row>
    <row r="23" spans="1:7" ht="34.5" customHeight="1">
      <c r="A23" s="4" t="s">
        <v>20</v>
      </c>
      <c r="B23" s="4"/>
      <c r="C23" s="4"/>
      <c r="D23" s="4"/>
      <c r="E23" s="4"/>
      <c r="F23" s="4"/>
      <c r="G23" s="4"/>
    </row>
    <row r="24" spans="1:7" ht="34.5" customHeight="1">
      <c r="A24" s="4" t="s">
        <v>21</v>
      </c>
      <c r="B24" s="4"/>
      <c r="C24" s="4"/>
      <c r="D24" s="4"/>
      <c r="E24" s="4"/>
      <c r="F24" s="4"/>
      <c r="G24" s="4"/>
    </row>
    <row r="25" spans="1:7" ht="34.5" customHeight="1">
      <c r="A25" s="13" t="s">
        <v>22</v>
      </c>
      <c r="B25" s="13"/>
      <c r="C25" s="13"/>
      <c r="D25" s="13"/>
      <c r="E25" s="13"/>
      <c r="F25" s="13"/>
      <c r="G25" s="13"/>
    </row>
    <row r="26" spans="1:7" ht="18" customHeight="1">
      <c r="A26" s="13"/>
      <c r="B26" s="13"/>
      <c r="C26" s="13"/>
      <c r="D26" s="13"/>
      <c r="E26" s="13"/>
      <c r="F26" s="13"/>
      <c r="G26" s="13"/>
    </row>
    <row r="27" spans="1:7" ht="18" customHeight="1">
      <c r="A27" s="14" t="s">
        <v>23</v>
      </c>
      <c r="B27" s="14"/>
      <c r="C27" s="14"/>
      <c r="D27" s="14"/>
      <c r="E27" s="14"/>
      <c r="F27" s="14"/>
      <c r="G27" s="14"/>
    </row>
    <row r="28" spans="1:7" ht="18" customHeight="1">
      <c r="A28" s="13"/>
      <c r="B28" s="13"/>
      <c r="C28" s="13"/>
      <c r="D28" s="13"/>
      <c r="E28" s="13"/>
      <c r="F28" s="13"/>
      <c r="G28" s="13"/>
    </row>
    <row r="29" spans="1:7" s="15" customFormat="1" ht="49.5" customHeight="1">
      <c r="A29" s="4" t="s">
        <v>24</v>
      </c>
      <c r="B29" s="4"/>
      <c r="C29" s="4"/>
      <c r="D29" s="4"/>
      <c r="E29" s="4"/>
      <c r="F29" s="4"/>
      <c r="G29" s="4"/>
    </row>
    <row r="30" spans="1:7" ht="34.5" customHeight="1">
      <c r="A30" s="4" t="s">
        <v>25</v>
      </c>
      <c r="B30" s="4"/>
      <c r="C30" s="4"/>
      <c r="D30" s="4"/>
      <c r="E30" s="4"/>
      <c r="F30" s="4"/>
      <c r="G30" s="4"/>
    </row>
    <row r="31" spans="2:7" ht="34.5" customHeight="1">
      <c r="B31" s="16" t="s">
        <v>26</v>
      </c>
      <c r="C31" s="16" t="s">
        <v>27</v>
      </c>
      <c r="D31" s="16"/>
      <c r="E31" s="16"/>
      <c r="F31" s="16" t="s">
        <v>28</v>
      </c>
      <c r="G31" s="16"/>
    </row>
    <row r="32" spans="2:7" ht="19.5" customHeight="1">
      <c r="B32" s="17">
        <v>1</v>
      </c>
      <c r="C32" s="18" t="s">
        <v>29</v>
      </c>
      <c r="D32" s="18"/>
      <c r="E32" s="18"/>
      <c r="F32" s="16">
        <f>SUM(F33:F44)</f>
        <v>100</v>
      </c>
      <c r="G32" s="16"/>
    </row>
    <row r="33" spans="2:7" ht="19.5" customHeight="1">
      <c r="B33" s="19" t="s">
        <v>30</v>
      </c>
      <c r="C33" s="18" t="s">
        <v>31</v>
      </c>
      <c r="D33" s="18"/>
      <c r="E33" s="18"/>
      <c r="F33" s="16">
        <v>14</v>
      </c>
      <c r="G33" s="16"/>
    </row>
    <row r="34" spans="2:7" ht="19.5" customHeight="1">
      <c r="B34" s="19" t="s">
        <v>32</v>
      </c>
      <c r="C34" s="18" t="s">
        <v>33</v>
      </c>
      <c r="D34" s="18"/>
      <c r="E34" s="18"/>
      <c r="F34" s="16">
        <v>35.7</v>
      </c>
      <c r="G34" s="16"/>
    </row>
    <row r="35" spans="2:7" ht="19.5" customHeight="1">
      <c r="B35" s="19" t="s">
        <v>34</v>
      </c>
      <c r="C35" s="18" t="s">
        <v>35</v>
      </c>
      <c r="D35" s="18"/>
      <c r="E35" s="18"/>
      <c r="F35" s="20">
        <v>2.9</v>
      </c>
      <c r="G35" s="20"/>
    </row>
    <row r="36" spans="2:7" ht="19.5" customHeight="1">
      <c r="B36" s="19" t="s">
        <v>36</v>
      </c>
      <c r="C36" s="18" t="s">
        <v>37</v>
      </c>
      <c r="D36" s="18"/>
      <c r="E36" s="18"/>
      <c r="F36" s="16">
        <v>0.2</v>
      </c>
      <c r="G36" s="16"/>
    </row>
    <row r="37" spans="2:7" ht="49.5" customHeight="1">
      <c r="B37" s="19" t="s">
        <v>38</v>
      </c>
      <c r="C37" s="18" t="s">
        <v>39</v>
      </c>
      <c r="D37" s="18"/>
      <c r="E37" s="18"/>
      <c r="F37" s="16">
        <v>0</v>
      </c>
      <c r="G37" s="16"/>
    </row>
    <row r="38" spans="2:7" ht="49.5" customHeight="1">
      <c r="B38" s="19" t="s">
        <v>40</v>
      </c>
      <c r="C38" s="18" t="s">
        <v>41</v>
      </c>
      <c r="D38" s="18"/>
      <c r="E38" s="18"/>
      <c r="F38" s="16">
        <v>0</v>
      </c>
      <c r="G38" s="16"/>
    </row>
    <row r="39" spans="2:7" ht="34.5" customHeight="1">
      <c r="B39" s="19" t="s">
        <v>42</v>
      </c>
      <c r="C39" s="18" t="s">
        <v>43</v>
      </c>
      <c r="D39" s="18"/>
      <c r="E39" s="18"/>
      <c r="F39" s="16">
        <v>0</v>
      </c>
      <c r="G39" s="16"/>
    </row>
    <row r="40" spans="2:7" ht="34.5" customHeight="1">
      <c r="B40" s="19" t="s">
        <v>44</v>
      </c>
      <c r="C40" s="18" t="s">
        <v>45</v>
      </c>
      <c r="D40" s="18"/>
      <c r="E40" s="18"/>
      <c r="F40" s="16">
        <v>19.2</v>
      </c>
      <c r="G40" s="16"/>
    </row>
    <row r="41" spans="2:7" ht="34.5" customHeight="1">
      <c r="B41" s="19" t="s">
        <v>46</v>
      </c>
      <c r="C41" s="18" t="s">
        <v>47</v>
      </c>
      <c r="D41" s="18"/>
      <c r="E41" s="18"/>
      <c r="F41" s="16">
        <v>0</v>
      </c>
      <c r="G41" s="16"/>
    </row>
    <row r="42" spans="2:7" ht="19.5" customHeight="1">
      <c r="B42" s="19" t="s">
        <v>48</v>
      </c>
      <c r="C42" s="18" t="s">
        <v>49</v>
      </c>
      <c r="D42" s="18"/>
      <c r="E42" s="18"/>
      <c r="F42" s="16">
        <v>0</v>
      </c>
      <c r="G42" s="16"/>
    </row>
    <row r="43" spans="2:7" ht="19.5" customHeight="1">
      <c r="B43" s="19" t="s">
        <v>50</v>
      </c>
      <c r="C43" s="18" t="s">
        <v>51</v>
      </c>
      <c r="D43" s="18"/>
      <c r="E43" s="18"/>
      <c r="F43" s="16">
        <v>0</v>
      </c>
      <c r="G43" s="16"/>
    </row>
    <row r="44" spans="2:7" ht="49.5" customHeight="1">
      <c r="B44" s="19" t="s">
        <v>52</v>
      </c>
      <c r="C44" s="18" t="s">
        <v>53</v>
      </c>
      <c r="D44" s="18"/>
      <c r="E44" s="18"/>
      <c r="F44" s="16">
        <v>28</v>
      </c>
      <c r="G44" s="16"/>
    </row>
    <row r="46" spans="1:7" ht="34.5" customHeight="1">
      <c r="A46" s="4" t="s">
        <v>54</v>
      </c>
      <c r="B46" s="4"/>
      <c r="C46" s="4"/>
      <c r="D46" s="4"/>
      <c r="E46" s="4"/>
      <c r="F46" s="4"/>
      <c r="G46" s="4"/>
    </row>
    <row r="47" spans="1:7" ht="153.75" customHeight="1">
      <c r="A47" s="4" t="s">
        <v>55</v>
      </c>
      <c r="B47" s="4"/>
      <c r="C47" s="4"/>
      <c r="D47" s="4"/>
      <c r="E47" s="4"/>
      <c r="F47" s="4"/>
      <c r="G47" s="4"/>
    </row>
    <row r="48" spans="1:7" ht="49.5" customHeight="1">
      <c r="A48" s="4" t="s">
        <v>56</v>
      </c>
      <c r="B48" s="4"/>
      <c r="C48" s="4"/>
      <c r="D48" s="4"/>
      <c r="E48" s="4"/>
      <c r="F48" s="4"/>
      <c r="G48" s="4"/>
    </row>
    <row r="49" spans="1:7" ht="49.5" customHeight="1">
      <c r="A49" s="4" t="s">
        <v>57</v>
      </c>
      <c r="B49" s="4"/>
      <c r="C49" s="4"/>
      <c r="D49" s="4"/>
      <c r="E49" s="4"/>
      <c r="F49" s="4"/>
      <c r="G49" s="4"/>
    </row>
    <row r="50" spans="1:7" ht="19.5" customHeight="1">
      <c r="A50" s="4" t="s">
        <v>58</v>
      </c>
      <c r="B50" s="4"/>
      <c r="C50" s="4"/>
      <c r="D50" s="4"/>
      <c r="E50" s="4"/>
      <c r="F50" s="4"/>
      <c r="G50" s="4"/>
    </row>
    <row r="51" spans="1:7" ht="34.5" customHeight="1">
      <c r="A51" s="4" t="s">
        <v>59</v>
      </c>
      <c r="B51" s="4"/>
      <c r="C51" s="4"/>
      <c r="D51" s="4"/>
      <c r="E51" s="4"/>
      <c r="F51" s="4"/>
      <c r="G51" s="4"/>
    </row>
    <row r="52" spans="1:7" ht="64.5" customHeight="1">
      <c r="A52" s="4" t="s">
        <v>60</v>
      </c>
      <c r="B52" s="4"/>
      <c r="C52" s="4"/>
      <c r="D52" s="4"/>
      <c r="E52" s="4"/>
      <c r="F52" s="4"/>
      <c r="G52" s="4"/>
    </row>
    <row r="53" spans="1:7" ht="93.75" customHeight="1">
      <c r="A53" s="4" t="s">
        <v>61</v>
      </c>
      <c r="B53" s="4"/>
      <c r="C53" s="4"/>
      <c r="D53" s="4"/>
      <c r="E53" s="4"/>
      <c r="F53" s="4"/>
      <c r="G53" s="4"/>
    </row>
    <row r="54" spans="1:7" ht="34.5" customHeight="1">
      <c r="A54" s="4" t="s">
        <v>62</v>
      </c>
      <c r="B54" s="4"/>
      <c r="C54" s="4"/>
      <c r="D54" s="4"/>
      <c r="E54" s="4"/>
      <c r="F54" s="4"/>
      <c r="G54" s="4"/>
    </row>
    <row r="56" spans="1:7" ht="18" customHeight="1">
      <c r="A56" s="2" t="s">
        <v>63</v>
      </c>
      <c r="B56" s="2"/>
      <c r="C56" s="2"/>
      <c r="D56" s="2"/>
      <c r="E56" s="2"/>
      <c r="F56" s="2"/>
      <c r="G56" s="2"/>
    </row>
    <row r="58" spans="1:7" ht="34.5" customHeight="1">
      <c r="A58" s="5" t="s">
        <v>64</v>
      </c>
      <c r="B58" s="5"/>
      <c r="C58" s="5"/>
      <c r="D58" s="5"/>
      <c r="E58" s="5"/>
      <c r="F58" s="5"/>
      <c r="G58" s="5"/>
    </row>
    <row r="59" spans="1:7" ht="34.5" customHeight="1">
      <c r="A59" s="5" t="s">
        <v>65</v>
      </c>
      <c r="B59" s="5"/>
      <c r="C59" s="5"/>
      <c r="D59" s="5"/>
      <c r="E59" s="5"/>
      <c r="F59" s="5"/>
      <c r="G59" s="5"/>
    </row>
    <row r="60" spans="1:7" ht="49.5" customHeight="1">
      <c r="A60" s="4" t="s">
        <v>66</v>
      </c>
      <c r="B60" s="4"/>
      <c r="C60" s="4"/>
      <c r="D60" s="4"/>
      <c r="E60" s="4"/>
      <c r="F60" s="4"/>
      <c r="G60" s="4"/>
    </row>
    <row r="61" spans="1:7" ht="49.5" customHeight="1">
      <c r="A61" s="4" t="s">
        <v>67</v>
      </c>
      <c r="B61" s="4"/>
      <c r="C61" s="4"/>
      <c r="D61" s="4"/>
      <c r="E61" s="4"/>
      <c r="F61" s="4"/>
      <c r="G61" s="4"/>
    </row>
    <row r="62" spans="1:7" ht="34.5" customHeight="1">
      <c r="A62" s="4" t="s">
        <v>68</v>
      </c>
      <c r="B62" s="4"/>
      <c r="C62" s="4"/>
      <c r="D62" s="4"/>
      <c r="E62" s="4"/>
      <c r="F62" s="4"/>
      <c r="G62" s="4"/>
    </row>
    <row r="63" spans="1:7" ht="64.5" customHeight="1">
      <c r="A63" s="4" t="s">
        <v>69</v>
      </c>
      <c r="B63" s="4"/>
      <c r="C63" s="4"/>
      <c r="D63" s="4"/>
      <c r="E63" s="4"/>
      <c r="F63" s="4"/>
      <c r="G63" s="4"/>
    </row>
    <row r="64" spans="1:7" ht="79.5" customHeight="1">
      <c r="A64" s="4" t="s">
        <v>70</v>
      </c>
      <c r="B64" s="4"/>
      <c r="C64" s="4"/>
      <c r="D64" s="4"/>
      <c r="E64" s="4"/>
      <c r="F64" s="4"/>
      <c r="G64" s="4"/>
    </row>
    <row r="65" spans="1:7" ht="79.5" customHeight="1">
      <c r="A65" s="4" t="s">
        <v>71</v>
      </c>
      <c r="B65" s="4"/>
      <c r="C65" s="4"/>
      <c r="D65" s="4"/>
      <c r="E65" s="4"/>
      <c r="F65" s="4"/>
      <c r="G65" s="4"/>
    </row>
    <row r="66" spans="1:7" ht="49.5" customHeight="1">
      <c r="A66" s="21" t="s">
        <v>72</v>
      </c>
      <c r="B66" s="21"/>
      <c r="C66" s="21"/>
      <c r="D66" s="21"/>
      <c r="E66" s="21"/>
      <c r="F66" s="21"/>
      <c r="G66" s="21"/>
    </row>
    <row r="67" spans="1:7" ht="49.5" customHeight="1">
      <c r="A67" s="5" t="s">
        <v>73</v>
      </c>
      <c r="B67" s="5"/>
      <c r="C67" s="5"/>
      <c r="D67" s="5"/>
      <c r="E67" s="5"/>
      <c r="F67" s="5"/>
      <c r="G67" s="5"/>
    </row>
    <row r="68" spans="1:7" ht="49.5" customHeight="1">
      <c r="A68" s="5" t="s">
        <v>74</v>
      </c>
      <c r="B68" s="5"/>
      <c r="C68" s="5"/>
      <c r="D68" s="5"/>
      <c r="E68" s="5"/>
      <c r="F68" s="5"/>
      <c r="G68" s="5"/>
    </row>
    <row r="69" spans="1:7" ht="18" customHeight="1">
      <c r="A69" s="22"/>
      <c r="B69" s="22"/>
      <c r="C69" s="22"/>
      <c r="D69" s="22"/>
      <c r="E69" s="22"/>
      <c r="F69" s="22"/>
      <c r="G69" s="22"/>
    </row>
    <row r="71" spans="1:7" ht="18" customHeight="1">
      <c r="A71" s="12" t="s">
        <v>75</v>
      </c>
      <c r="B71" s="12"/>
      <c r="C71" s="12"/>
      <c r="D71" s="12"/>
      <c r="E71" s="12"/>
      <c r="F71" s="12"/>
      <c r="G71" s="12"/>
    </row>
    <row r="73" spans="1:7" ht="34.5" customHeight="1">
      <c r="A73" s="4" t="s">
        <v>76</v>
      </c>
      <c r="B73" s="4"/>
      <c r="C73" s="4"/>
      <c r="D73" s="4"/>
      <c r="E73" s="4"/>
      <c r="F73" s="4"/>
      <c r="G73" s="4"/>
    </row>
    <row r="74" spans="1:7" ht="34.5" customHeight="1">
      <c r="A74" s="4" t="s">
        <v>77</v>
      </c>
      <c r="B74" s="4"/>
      <c r="C74" s="4"/>
      <c r="D74" s="4"/>
      <c r="E74" s="4"/>
      <c r="F74" s="4"/>
      <c r="G74" s="4"/>
    </row>
    <row r="75" spans="1:7" ht="75" customHeight="1">
      <c r="A75" s="5" t="s">
        <v>78</v>
      </c>
      <c r="B75" s="5"/>
      <c r="C75" s="5"/>
      <c r="D75" s="5"/>
      <c r="E75" s="5"/>
      <c r="F75" s="5"/>
      <c r="G75" s="5"/>
    </row>
    <row r="76" spans="1:7" ht="64.5" customHeight="1">
      <c r="A76" s="4" t="s">
        <v>79</v>
      </c>
      <c r="B76" s="4"/>
      <c r="C76" s="4"/>
      <c r="D76" s="4"/>
      <c r="E76" s="4"/>
      <c r="F76" s="4"/>
      <c r="G76" s="4"/>
    </row>
    <row r="77" spans="1:7" ht="49.5" customHeight="1">
      <c r="A77" s="5" t="s">
        <v>80</v>
      </c>
      <c r="B77" s="5"/>
      <c r="C77" s="5"/>
      <c r="D77" s="5"/>
      <c r="E77" s="5"/>
      <c r="F77" s="5"/>
      <c r="G77" s="5"/>
    </row>
    <row r="78" spans="1:7" ht="19.5" customHeight="1">
      <c r="A78" s="5" t="s">
        <v>81</v>
      </c>
      <c r="B78" s="5"/>
      <c r="C78" s="5"/>
      <c r="D78" s="5"/>
      <c r="E78" s="5"/>
      <c r="F78" s="5"/>
      <c r="G78" s="5"/>
    </row>
    <row r="79" spans="1:7" ht="18" customHeight="1">
      <c r="A79" s="23"/>
      <c r="G79" s="1" t="s">
        <v>82</v>
      </c>
    </row>
    <row r="80" spans="2:7" ht="19.5" customHeight="1">
      <c r="B80" s="24" t="s">
        <v>83</v>
      </c>
      <c r="C80" s="24"/>
      <c r="D80" s="24" t="s">
        <v>84</v>
      </c>
      <c r="E80" s="24"/>
      <c r="F80" s="24" t="s">
        <v>85</v>
      </c>
      <c r="G80" s="24" t="s">
        <v>86</v>
      </c>
    </row>
    <row r="81" spans="2:7" ht="34.5" customHeight="1">
      <c r="B81" s="24"/>
      <c r="C81" s="24"/>
      <c r="D81" s="24" t="s">
        <v>87</v>
      </c>
      <c r="E81" s="24" t="s">
        <v>88</v>
      </c>
      <c r="F81" s="24"/>
      <c r="G81" s="24"/>
    </row>
    <row r="82" spans="2:7" ht="19.5" customHeight="1">
      <c r="B82" s="25" t="s">
        <v>89</v>
      </c>
      <c r="C82" s="25"/>
      <c r="D82" s="26">
        <v>0</v>
      </c>
      <c r="E82" s="26">
        <v>0</v>
      </c>
      <c r="F82" s="26">
        <v>0</v>
      </c>
      <c r="G82" s="26">
        <f aca="true" t="shared" si="2" ref="G82:G94">D82-F82</f>
        <v>0</v>
      </c>
    </row>
    <row r="83" spans="2:7" ht="34.5" customHeight="1">
      <c r="B83" s="27" t="s">
        <v>90</v>
      </c>
      <c r="C83" s="27"/>
      <c r="D83" s="26">
        <v>0</v>
      </c>
      <c r="E83" s="26">
        <v>0</v>
      </c>
      <c r="F83" s="26">
        <v>568.4</v>
      </c>
      <c r="G83" s="26">
        <f t="shared" si="2"/>
        <v>-568.4</v>
      </c>
    </row>
    <row r="84" spans="2:7" ht="19.5" customHeight="1">
      <c r="B84" s="25" t="s">
        <v>91</v>
      </c>
      <c r="C84" s="25"/>
      <c r="D84" s="26"/>
      <c r="E84" s="26"/>
      <c r="F84" s="26"/>
      <c r="G84" s="26">
        <f t="shared" si="2"/>
        <v>0</v>
      </c>
    </row>
    <row r="85" spans="2:7" ht="19.5" customHeight="1">
      <c r="B85" s="25" t="s">
        <v>92</v>
      </c>
      <c r="C85" s="25"/>
      <c r="D85" s="26">
        <v>12.4</v>
      </c>
      <c r="E85" s="26">
        <v>12.4</v>
      </c>
      <c r="F85" s="26">
        <v>12.7</v>
      </c>
      <c r="G85" s="26">
        <f t="shared" si="2"/>
        <v>-0.29999999999999893</v>
      </c>
    </row>
    <row r="86" spans="2:7" ht="19.5" customHeight="1">
      <c r="B86" s="25" t="s">
        <v>93</v>
      </c>
      <c r="C86" s="25"/>
      <c r="D86" s="26">
        <v>26.7</v>
      </c>
      <c r="E86" s="26">
        <v>26.7</v>
      </c>
      <c r="F86" s="26">
        <v>26.7</v>
      </c>
      <c r="G86" s="26">
        <f t="shared" si="2"/>
        <v>0</v>
      </c>
    </row>
    <row r="87" spans="2:7" ht="34.5" customHeight="1">
      <c r="B87" s="25" t="s">
        <v>94</v>
      </c>
      <c r="C87" s="25"/>
      <c r="D87" s="26">
        <v>12.8</v>
      </c>
      <c r="E87" s="26">
        <v>0</v>
      </c>
      <c r="F87" s="26">
        <v>23.8</v>
      </c>
      <c r="G87" s="26">
        <f t="shared" si="2"/>
        <v>-11</v>
      </c>
    </row>
    <row r="88" spans="2:7" ht="34.5" customHeight="1">
      <c r="B88" s="25" t="s">
        <v>95</v>
      </c>
      <c r="C88" s="25"/>
      <c r="D88" s="26">
        <v>4.5</v>
      </c>
      <c r="E88" s="26">
        <v>0</v>
      </c>
      <c r="F88" s="26">
        <v>16.3</v>
      </c>
      <c r="G88" s="26">
        <f t="shared" si="2"/>
        <v>-11.8</v>
      </c>
    </row>
    <row r="89" spans="2:7" ht="34.5" customHeight="1">
      <c r="B89" s="25" t="s">
        <v>96</v>
      </c>
      <c r="C89" s="25"/>
      <c r="D89" s="26">
        <v>32.9</v>
      </c>
      <c r="E89" s="26">
        <v>32.9</v>
      </c>
      <c r="F89" s="26">
        <v>32.9</v>
      </c>
      <c r="G89" s="26">
        <f t="shared" si="2"/>
        <v>0</v>
      </c>
    </row>
    <row r="90" spans="2:7" ht="19.5" customHeight="1">
      <c r="B90" s="25" t="s">
        <v>97</v>
      </c>
      <c r="C90" s="25"/>
      <c r="D90" s="26">
        <v>149.7</v>
      </c>
      <c r="E90" s="26">
        <v>149.7</v>
      </c>
      <c r="F90" s="26">
        <v>214.9</v>
      </c>
      <c r="G90" s="26">
        <f t="shared" si="2"/>
        <v>-65.20000000000002</v>
      </c>
    </row>
    <row r="91" spans="2:7" ht="34.5" customHeight="1">
      <c r="B91" s="25" t="s">
        <v>98</v>
      </c>
      <c r="C91" s="25"/>
      <c r="D91" s="26">
        <v>0</v>
      </c>
      <c r="E91" s="26">
        <v>0</v>
      </c>
      <c r="F91" s="26">
        <v>0</v>
      </c>
      <c r="G91" s="26">
        <f t="shared" si="2"/>
        <v>0</v>
      </c>
    </row>
    <row r="92" spans="2:7" ht="19.5" customHeight="1">
      <c r="B92" s="25" t="s">
        <v>99</v>
      </c>
      <c r="C92" s="25"/>
      <c r="D92" s="26">
        <v>0</v>
      </c>
      <c r="E92" s="26">
        <v>0</v>
      </c>
      <c r="F92" s="26">
        <v>93.8</v>
      </c>
      <c r="G92" s="26">
        <f t="shared" si="2"/>
        <v>-93.8</v>
      </c>
    </row>
    <row r="93" spans="2:7" ht="34.5" customHeight="1">
      <c r="B93" s="25" t="s">
        <v>100</v>
      </c>
      <c r="C93" s="25"/>
      <c r="D93" s="26">
        <v>0</v>
      </c>
      <c r="E93" s="26">
        <v>0</v>
      </c>
      <c r="F93" s="26">
        <v>29.2</v>
      </c>
      <c r="G93" s="26">
        <f t="shared" si="2"/>
        <v>-29.2</v>
      </c>
    </row>
    <row r="94" spans="2:7" ht="34.5" customHeight="1">
      <c r="B94" s="25" t="s">
        <v>101</v>
      </c>
      <c r="C94" s="25"/>
      <c r="D94" s="26">
        <v>133.2</v>
      </c>
      <c r="E94" s="26">
        <v>107.6</v>
      </c>
      <c r="F94" s="26">
        <v>107.6</v>
      </c>
      <c r="G94" s="26">
        <f t="shared" si="2"/>
        <v>25.599999999999994</v>
      </c>
    </row>
    <row r="95" spans="2:7" ht="19.5" customHeight="1">
      <c r="B95" s="25" t="s">
        <v>102</v>
      </c>
      <c r="C95" s="25"/>
      <c r="D95" s="26">
        <f>SUM(D82:D94)</f>
        <v>372.2</v>
      </c>
      <c r="E95" s="26">
        <f>SUM(E82:E94)</f>
        <v>329.29999999999995</v>
      </c>
      <c r="F95" s="26">
        <f>SUM(F82:F94)</f>
        <v>1126.3</v>
      </c>
      <c r="G95" s="26">
        <f>SUM(G82:G94)</f>
        <v>-754.1</v>
      </c>
    </row>
    <row r="97" spans="1:7" ht="34.5" customHeight="1">
      <c r="A97" s="28" t="s">
        <v>103</v>
      </c>
      <c r="B97" s="28"/>
      <c r="C97" s="28"/>
      <c r="D97" s="28"/>
      <c r="E97" s="28"/>
      <c r="F97" s="28"/>
      <c r="G97" s="28"/>
    </row>
    <row r="99" spans="1:7" ht="18" customHeight="1">
      <c r="A99" s="2" t="s">
        <v>104</v>
      </c>
      <c r="B99" s="2"/>
      <c r="C99" s="2"/>
      <c r="D99" s="2"/>
      <c r="E99" s="2"/>
      <c r="F99" s="2"/>
      <c r="G99" s="2"/>
    </row>
    <row r="101" spans="1:7" ht="34.5" customHeight="1">
      <c r="A101" s="28" t="s">
        <v>105</v>
      </c>
      <c r="B101" s="28"/>
      <c r="C101" s="28"/>
      <c r="D101" s="28"/>
      <c r="E101" s="28"/>
      <c r="F101" s="28"/>
      <c r="G101" s="28"/>
    </row>
    <row r="102" spans="2:7" ht="18" customHeight="1">
      <c r="B102" s="8"/>
      <c r="C102" s="8"/>
      <c r="D102" s="29" t="s">
        <v>106</v>
      </c>
      <c r="E102" s="29" t="s">
        <v>107</v>
      </c>
      <c r="F102" s="29"/>
      <c r="G102" s="29"/>
    </row>
    <row r="103" spans="2:7" ht="18" customHeight="1">
      <c r="B103" s="8"/>
      <c r="C103" s="8"/>
      <c r="D103" s="29"/>
      <c r="E103" s="30" t="s">
        <v>108</v>
      </c>
      <c r="F103" s="30" t="s">
        <v>11</v>
      </c>
      <c r="G103" s="30" t="s">
        <v>13</v>
      </c>
    </row>
    <row r="104" spans="2:7" ht="19.5" customHeight="1">
      <c r="B104" s="31" t="s">
        <v>109</v>
      </c>
      <c r="C104" s="31"/>
      <c r="D104" s="32">
        <f aca="true" t="shared" si="3" ref="D104:D105">D107+D110+D113+D116+D119+D122+D128</f>
        <v>8844</v>
      </c>
      <c r="E104" s="32">
        <f aca="true" t="shared" si="4" ref="E104:E105">E107+E110+E113+E116+E119+E122+E125+E128</f>
        <v>18064.6</v>
      </c>
      <c r="F104" s="32">
        <f aca="true" t="shared" si="5" ref="F104:F105">F107+F110+F113+F116+F119+F122+F125+F128</f>
        <v>15091.8</v>
      </c>
      <c r="G104" s="32">
        <f>G107+G110+G113+G116+G119+G122+G128</f>
        <v>611.1999999999999</v>
      </c>
    </row>
    <row r="105" spans="2:7" ht="19.5" customHeight="1">
      <c r="B105" s="33" t="s">
        <v>110</v>
      </c>
      <c r="C105" s="33"/>
      <c r="D105" s="30">
        <f t="shared" si="3"/>
        <v>100</v>
      </c>
      <c r="E105" s="30">
        <f t="shared" si="4"/>
        <v>100.00000000000001</v>
      </c>
      <c r="F105" s="30">
        <f t="shared" si="5"/>
        <v>100</v>
      </c>
      <c r="G105" s="32"/>
    </row>
    <row r="106" spans="2:7" ht="19.5" customHeight="1">
      <c r="B106" s="25" t="s">
        <v>111</v>
      </c>
      <c r="C106" s="25"/>
      <c r="D106" s="30">
        <v>100</v>
      </c>
      <c r="E106" s="30">
        <f>ROUND(E104/D104*100,2)</f>
        <v>204.26</v>
      </c>
      <c r="F106" s="30">
        <f>ROUND(F104/D104*100,2)</f>
        <v>170.64</v>
      </c>
      <c r="G106" s="32"/>
    </row>
    <row r="107" spans="2:7" ht="34.5" customHeight="1">
      <c r="B107" s="31" t="s">
        <v>112</v>
      </c>
      <c r="C107" s="31"/>
      <c r="D107" s="32">
        <v>5037.4</v>
      </c>
      <c r="E107" s="32">
        <v>6222</v>
      </c>
      <c r="F107" s="32">
        <v>6112.7</v>
      </c>
      <c r="G107" s="32">
        <f>ROUND(F107/E107*100,1)</f>
        <v>98.2</v>
      </c>
    </row>
    <row r="108" spans="2:7" ht="19.5" customHeight="1">
      <c r="B108" s="25" t="s">
        <v>110</v>
      </c>
      <c r="C108" s="25"/>
      <c r="D108" s="30">
        <f>ROUND(D107/D104*100,2)</f>
        <v>56.96</v>
      </c>
      <c r="E108" s="30">
        <f>ROUND(E107/E104*100,2)</f>
        <v>34.44</v>
      </c>
      <c r="F108" s="30">
        <f>ROUND(F107/F104*100,2)</f>
        <v>40.5</v>
      </c>
      <c r="G108" s="32"/>
    </row>
    <row r="109" spans="2:7" ht="19.5" customHeight="1">
      <c r="B109" s="25" t="s">
        <v>111</v>
      </c>
      <c r="C109" s="25"/>
      <c r="D109" s="30">
        <v>100</v>
      </c>
      <c r="E109" s="30">
        <f>ROUND(E107/D107*100,2)</f>
        <v>123.52</v>
      </c>
      <c r="F109" s="30">
        <f>ROUND(F107/D107*100,2)</f>
        <v>121.35</v>
      </c>
      <c r="G109" s="32"/>
    </row>
    <row r="110" spans="2:7" ht="19.5" customHeight="1">
      <c r="B110" s="31" t="s">
        <v>113</v>
      </c>
      <c r="C110" s="31"/>
      <c r="D110" s="32">
        <v>119.5</v>
      </c>
      <c r="E110" s="32">
        <v>148.2</v>
      </c>
      <c r="F110" s="32">
        <v>148.2</v>
      </c>
      <c r="G110" s="32">
        <f>ROUND(F110/E110*100,1)</f>
        <v>100</v>
      </c>
    </row>
    <row r="111" spans="2:7" ht="19.5" customHeight="1">
      <c r="B111" s="25" t="s">
        <v>110</v>
      </c>
      <c r="C111" s="25"/>
      <c r="D111" s="30">
        <f>ROUND(D110/D104*100,2)</f>
        <v>1.35</v>
      </c>
      <c r="E111" s="30">
        <f>ROUND(E110/E104*100,2)</f>
        <v>0.82</v>
      </c>
      <c r="F111" s="30">
        <f>ROUND(F110/F104*100,2)</f>
        <v>0.98</v>
      </c>
      <c r="G111" s="32"/>
    </row>
    <row r="112" spans="2:7" ht="19.5" customHeight="1">
      <c r="B112" s="25" t="s">
        <v>111</v>
      </c>
      <c r="C112" s="25"/>
      <c r="D112" s="30">
        <v>100</v>
      </c>
      <c r="E112" s="30">
        <f>ROUND(E110/D110*100,2)</f>
        <v>124.02</v>
      </c>
      <c r="F112" s="30">
        <f>ROUND(F110/D110*100,2)</f>
        <v>124.02</v>
      </c>
      <c r="G112" s="32"/>
    </row>
    <row r="113" spans="2:7" ht="64.5" customHeight="1">
      <c r="B113" s="31" t="s">
        <v>114</v>
      </c>
      <c r="C113" s="31"/>
      <c r="D113" s="32">
        <v>263</v>
      </c>
      <c r="E113" s="32">
        <v>235.2</v>
      </c>
      <c r="F113" s="32">
        <v>235.2</v>
      </c>
      <c r="G113" s="32">
        <f>ROUND(F113/E113*100,1)</f>
        <v>100</v>
      </c>
    </row>
    <row r="114" spans="2:7" ht="19.5" customHeight="1">
      <c r="B114" s="25" t="s">
        <v>110</v>
      </c>
      <c r="C114" s="25"/>
      <c r="D114" s="30">
        <f>ROUND(D113/D104*100,2)</f>
        <v>2.97</v>
      </c>
      <c r="E114" s="30">
        <f>ROUND(E113/E104*100,2)</f>
        <v>1.3</v>
      </c>
      <c r="F114" s="30">
        <f>ROUND(F113/F104*100,2)</f>
        <v>1.56</v>
      </c>
      <c r="G114" s="32"/>
    </row>
    <row r="115" spans="2:7" ht="19.5" customHeight="1">
      <c r="B115" s="25" t="s">
        <v>111</v>
      </c>
      <c r="C115" s="25"/>
      <c r="D115" s="30">
        <v>100</v>
      </c>
      <c r="E115" s="30">
        <f>ROUND(E113/D113*100,2)</f>
        <v>89.43</v>
      </c>
      <c r="F115" s="30">
        <f>ROUND(F113/D113*100,2)</f>
        <v>89.43</v>
      </c>
      <c r="G115" s="32"/>
    </row>
    <row r="116" spans="2:7" ht="19.5" customHeight="1">
      <c r="B116" s="31" t="s">
        <v>115</v>
      </c>
      <c r="C116" s="31"/>
      <c r="D116" s="32">
        <v>442.6</v>
      </c>
      <c r="E116" s="32">
        <v>1733.9</v>
      </c>
      <c r="F116" s="32">
        <v>829.8</v>
      </c>
      <c r="G116" s="32">
        <f>ROUND(F116/E116*100,1)</f>
        <v>47.9</v>
      </c>
    </row>
    <row r="117" spans="2:7" ht="19.5" customHeight="1">
      <c r="B117" s="25" t="s">
        <v>110</v>
      </c>
      <c r="C117" s="25"/>
      <c r="D117" s="30">
        <f>ROUND(D116/D104*100,2)</f>
        <v>5</v>
      </c>
      <c r="E117" s="30">
        <f>ROUND(E116/E104*100,2)</f>
        <v>9.6</v>
      </c>
      <c r="F117" s="30">
        <f>ROUND(F116/F104*100,2)</f>
        <v>5.5</v>
      </c>
      <c r="G117" s="32"/>
    </row>
    <row r="118" spans="2:7" ht="19.5" customHeight="1">
      <c r="B118" s="25" t="s">
        <v>111</v>
      </c>
      <c r="C118" s="25"/>
      <c r="D118" s="34">
        <v>100</v>
      </c>
      <c r="E118" s="34">
        <f>ROUND(E116/D116*100,2)</f>
        <v>391.75</v>
      </c>
      <c r="F118" s="34">
        <f>ROUND(F116/D116*100,2)</f>
        <v>187.48</v>
      </c>
      <c r="G118" s="32"/>
    </row>
    <row r="119" spans="2:7" ht="34.5" customHeight="1">
      <c r="B119" s="31" t="s">
        <v>116</v>
      </c>
      <c r="C119" s="31"/>
      <c r="D119" s="32">
        <v>352.4</v>
      </c>
      <c r="E119" s="32">
        <v>1947.8</v>
      </c>
      <c r="F119" s="32">
        <v>1857.4</v>
      </c>
      <c r="G119" s="32">
        <f>ROUND(F119/E119*100,1)</f>
        <v>95.4</v>
      </c>
    </row>
    <row r="120" spans="2:7" ht="19.5" customHeight="1">
      <c r="B120" s="25" t="s">
        <v>110</v>
      </c>
      <c r="C120" s="25"/>
      <c r="D120" s="30">
        <f>ROUND(D119/D104*100,2)+0.01</f>
        <v>3.9899999999999998</v>
      </c>
      <c r="E120" s="30">
        <f>ROUND(E119/E104*100,2)</f>
        <v>10.78</v>
      </c>
      <c r="F120" s="30">
        <f>ROUND(F119/F104*100,2)</f>
        <v>12.31</v>
      </c>
      <c r="G120" s="32"/>
    </row>
    <row r="121" spans="2:7" ht="19.5" customHeight="1">
      <c r="B121" s="25" t="s">
        <v>111</v>
      </c>
      <c r="C121" s="25"/>
      <c r="D121" s="30">
        <v>100</v>
      </c>
      <c r="E121" s="30">
        <f>ROUND(E119/D119*100,2)</f>
        <v>552.72</v>
      </c>
      <c r="F121" s="30">
        <f>ROUND(F119/D119*100,2)</f>
        <v>527.07</v>
      </c>
      <c r="G121" s="32"/>
    </row>
    <row r="122" spans="2:7" ht="64.5" customHeight="1">
      <c r="B122" s="31" t="s">
        <v>117</v>
      </c>
      <c r="C122" s="31"/>
      <c r="D122" s="32">
        <v>2369.1</v>
      </c>
      <c r="E122" s="32">
        <v>7483.7</v>
      </c>
      <c r="F122" s="32">
        <v>5632</v>
      </c>
      <c r="G122" s="32">
        <f>ROUND(F122/E122*100,1)</f>
        <v>75.3</v>
      </c>
    </row>
    <row r="123" spans="2:7" ht="19.5" customHeight="1">
      <c r="B123" s="25" t="s">
        <v>110</v>
      </c>
      <c r="C123" s="25"/>
      <c r="D123" s="30">
        <f>ROUND(D122/D104*100,2)</f>
        <v>26.79</v>
      </c>
      <c r="E123" s="30">
        <f>ROUND(E122/E104*100,2)</f>
        <v>41.43</v>
      </c>
      <c r="F123" s="30">
        <f>ROUND(F122/F104*100,2)</f>
        <v>37.32</v>
      </c>
      <c r="G123" s="32"/>
    </row>
    <row r="124" spans="2:7" ht="19.5" customHeight="1">
      <c r="B124" s="25" t="s">
        <v>111</v>
      </c>
      <c r="C124" s="25"/>
      <c r="D124" s="30">
        <v>100</v>
      </c>
      <c r="E124" s="30">
        <f>ROUND(E122/D122*100,2)</f>
        <v>315.89</v>
      </c>
      <c r="F124" s="30">
        <f>ROUND(F122/D122*100,2)</f>
        <v>237.73</v>
      </c>
      <c r="G124" s="32"/>
    </row>
    <row r="125" spans="2:7" ht="34.5" customHeight="1">
      <c r="B125" s="31" t="s">
        <v>118</v>
      </c>
      <c r="C125" s="31"/>
      <c r="D125" s="32">
        <v>0</v>
      </c>
      <c r="E125" s="32">
        <v>1</v>
      </c>
      <c r="F125" s="32">
        <v>0</v>
      </c>
      <c r="G125" s="32"/>
    </row>
    <row r="126" spans="2:7" ht="19.5" customHeight="1">
      <c r="B126" s="25" t="s">
        <v>110</v>
      </c>
      <c r="C126" s="25"/>
      <c r="D126" s="30">
        <v>0</v>
      </c>
      <c r="E126" s="30">
        <f>ROUND(E125/E104*100,2)</f>
        <v>0.01</v>
      </c>
      <c r="F126" s="30">
        <f>ROUND(F125/F104*100,2)</f>
        <v>0</v>
      </c>
      <c r="G126" s="32"/>
    </row>
    <row r="127" spans="2:7" ht="19.5" customHeight="1">
      <c r="B127" s="25" t="s">
        <v>111</v>
      </c>
      <c r="C127" s="25"/>
      <c r="D127" s="30">
        <v>0</v>
      </c>
      <c r="E127" s="30"/>
      <c r="F127" s="30"/>
      <c r="G127" s="32"/>
    </row>
    <row r="128" spans="2:7" ht="19.5" customHeight="1">
      <c r="B128" s="31" t="s">
        <v>119</v>
      </c>
      <c r="C128" s="31"/>
      <c r="D128" s="32">
        <v>260</v>
      </c>
      <c r="E128" s="32">
        <v>292.8</v>
      </c>
      <c r="F128" s="32">
        <v>276.5</v>
      </c>
      <c r="G128" s="32">
        <f>ROUND(F128/E128*100,1)</f>
        <v>94.4</v>
      </c>
    </row>
    <row r="129" spans="2:7" ht="19.5" customHeight="1">
      <c r="B129" s="25" t="s">
        <v>110</v>
      </c>
      <c r="C129" s="25"/>
      <c r="D129" s="30">
        <f>ROUND(D128/D104*100,2)</f>
        <v>2.94</v>
      </c>
      <c r="E129" s="30">
        <f>ROUND(E128/E104*100,2)</f>
        <v>1.62</v>
      </c>
      <c r="F129" s="30">
        <f>ROUND(F128/F104*100,2)</f>
        <v>1.83</v>
      </c>
      <c r="G129" s="32"/>
    </row>
    <row r="130" spans="2:7" ht="19.5" customHeight="1">
      <c r="B130" s="25" t="s">
        <v>111</v>
      </c>
      <c r="C130" s="25"/>
      <c r="D130" s="30">
        <v>100</v>
      </c>
      <c r="E130" s="30">
        <f>ROUND(E128/D128*100,2)</f>
        <v>112.62</v>
      </c>
      <c r="F130" s="30">
        <f>ROUND(F128/D128*100,2)</f>
        <v>106.35</v>
      </c>
      <c r="G130" s="32"/>
    </row>
    <row r="132" spans="1:7" ht="18" customHeight="1">
      <c r="A132" s="2" t="s">
        <v>120</v>
      </c>
      <c r="B132" s="2"/>
      <c r="C132" s="2"/>
      <c r="D132" s="2"/>
      <c r="E132" s="2"/>
      <c r="F132" s="2"/>
      <c r="G132" s="2"/>
    </row>
    <row r="134" spans="1:7" ht="49.5" customHeight="1">
      <c r="A134" s="4" t="s">
        <v>121</v>
      </c>
      <c r="B134" s="4"/>
      <c r="C134" s="4"/>
      <c r="D134" s="4"/>
      <c r="E134" s="4"/>
      <c r="F134" s="4"/>
      <c r="G134" s="4"/>
    </row>
    <row r="135" spans="1:7" ht="49.5" customHeight="1">
      <c r="A135" s="4" t="s">
        <v>122</v>
      </c>
      <c r="B135" s="4"/>
      <c r="C135" s="4"/>
      <c r="D135" s="4"/>
      <c r="E135" s="4"/>
      <c r="F135" s="4"/>
      <c r="G135" s="4"/>
    </row>
    <row r="136" spans="1:7" ht="64.5" customHeight="1">
      <c r="A136" s="4" t="s">
        <v>123</v>
      </c>
      <c r="B136" s="4"/>
      <c r="C136" s="4"/>
      <c r="D136" s="4"/>
      <c r="E136" s="4"/>
      <c r="F136" s="4"/>
      <c r="G136" s="4"/>
    </row>
    <row r="137" spans="1:7" ht="19.5" customHeight="1">
      <c r="A137" s="21" t="s">
        <v>124</v>
      </c>
      <c r="B137" s="21"/>
      <c r="C137" s="21"/>
      <c r="D137" s="21"/>
      <c r="E137" s="21"/>
      <c r="F137" s="21"/>
      <c r="G137" s="21"/>
    </row>
    <row r="138" spans="1:7" ht="213.75" customHeight="1">
      <c r="A138" s="5" t="s">
        <v>125</v>
      </c>
      <c r="B138" s="5"/>
      <c r="C138" s="5"/>
      <c r="D138" s="5"/>
      <c r="E138" s="5"/>
      <c r="F138" s="5"/>
      <c r="G138" s="5"/>
    </row>
    <row r="140" spans="1:7" ht="18" customHeight="1">
      <c r="A140" s="2" t="s">
        <v>126</v>
      </c>
      <c r="B140" s="2"/>
      <c r="C140" s="2"/>
      <c r="D140" s="2"/>
      <c r="E140" s="2"/>
      <c r="F140" s="2"/>
      <c r="G140" s="2"/>
    </row>
    <row r="142" spans="1:7" ht="64.5" customHeight="1">
      <c r="A142" s="5" t="s">
        <v>127</v>
      </c>
      <c r="B142" s="5"/>
      <c r="C142" s="5"/>
      <c r="D142" s="5"/>
      <c r="E142" s="5"/>
      <c r="F142" s="5"/>
      <c r="G142" s="5"/>
    </row>
    <row r="144" spans="1:7" ht="34.5" customHeight="1">
      <c r="A144" s="35" t="s">
        <v>128</v>
      </c>
      <c r="B144" s="35"/>
      <c r="C144" s="35"/>
      <c r="D144" s="35"/>
      <c r="E144" s="35"/>
      <c r="F144" s="35"/>
      <c r="G144" s="35"/>
    </row>
    <row r="146" spans="1:7" ht="79.5" customHeight="1">
      <c r="A146" s="5" t="s">
        <v>129</v>
      </c>
      <c r="B146" s="5"/>
      <c r="C146" s="5"/>
      <c r="D146" s="5"/>
      <c r="E146" s="5"/>
      <c r="F146" s="5"/>
      <c r="G146" s="5"/>
    </row>
    <row r="147" spans="1:7" ht="123.75" customHeight="1">
      <c r="A147" s="5" t="s">
        <v>130</v>
      </c>
      <c r="B147" s="5"/>
      <c r="C147" s="5"/>
      <c r="D147" s="5"/>
      <c r="E147" s="5"/>
      <c r="F147" s="5"/>
      <c r="G147" s="5"/>
    </row>
    <row r="148" spans="1:7" ht="64.5" customHeight="1">
      <c r="A148" s="21" t="s">
        <v>131</v>
      </c>
      <c r="B148" s="21"/>
      <c r="C148" s="21"/>
      <c r="D148" s="21"/>
      <c r="E148" s="21"/>
      <c r="F148" s="21"/>
      <c r="G148" s="21"/>
    </row>
    <row r="150" spans="1:7" ht="18" customHeight="1">
      <c r="A150" s="2" t="s">
        <v>132</v>
      </c>
      <c r="B150" s="2"/>
      <c r="C150" s="2"/>
      <c r="D150" s="2"/>
      <c r="E150" s="2"/>
      <c r="F150" s="2"/>
      <c r="G150" s="2"/>
    </row>
    <row r="152" spans="1:7" ht="49.5" customHeight="1">
      <c r="A152" s="28" t="s">
        <v>133</v>
      </c>
      <c r="B152" s="28"/>
      <c r="C152" s="28"/>
      <c r="D152" s="28"/>
      <c r="E152" s="28"/>
      <c r="F152" s="28"/>
      <c r="G152" s="28"/>
    </row>
    <row r="153" spans="1:7" ht="303" customHeight="1">
      <c r="A153" s="4" t="s">
        <v>134</v>
      </c>
      <c r="B153" s="4"/>
      <c r="C153" s="4"/>
      <c r="D153" s="4"/>
      <c r="E153" s="4"/>
      <c r="F153" s="4"/>
      <c r="G153" s="4"/>
    </row>
    <row r="154" spans="1:7" ht="18" customHeight="1">
      <c r="A154" s="4"/>
      <c r="B154" s="4"/>
      <c r="C154" s="4"/>
      <c r="D154" s="4"/>
      <c r="E154" s="4"/>
      <c r="F154" s="4"/>
      <c r="G154" s="4"/>
    </row>
    <row r="156" spans="1:7" ht="18" customHeight="1">
      <c r="A156" s="2" t="s">
        <v>135</v>
      </c>
      <c r="B156" s="2"/>
      <c r="C156" s="2"/>
      <c r="D156" s="2"/>
      <c r="E156" s="2"/>
      <c r="F156" s="2"/>
      <c r="G156" s="2"/>
    </row>
    <row r="158" spans="1:7" ht="49.5" customHeight="1">
      <c r="A158" s="5" t="s">
        <v>136</v>
      </c>
      <c r="B158" s="5"/>
      <c r="C158" s="5"/>
      <c r="D158" s="5"/>
      <c r="E158" s="5"/>
      <c r="F158" s="5"/>
      <c r="G158" s="5"/>
    </row>
    <row r="159" spans="1:7" ht="79.5" customHeight="1">
      <c r="A159" s="5" t="s">
        <v>137</v>
      </c>
      <c r="B159" s="5"/>
      <c r="C159" s="5"/>
      <c r="D159" s="5"/>
      <c r="E159" s="5"/>
      <c r="F159" s="5"/>
      <c r="G159" s="5"/>
    </row>
    <row r="160" spans="1:7" ht="34.5" customHeight="1">
      <c r="A160" s="5" t="s">
        <v>138</v>
      </c>
      <c r="B160" s="5"/>
      <c r="C160" s="5"/>
      <c r="D160" s="5"/>
      <c r="E160" s="5"/>
      <c r="F160" s="5"/>
      <c r="G160" s="5"/>
    </row>
    <row r="161" spans="1:7" ht="49.5" customHeight="1">
      <c r="A161" s="5" t="s">
        <v>139</v>
      </c>
      <c r="B161" s="5"/>
      <c r="C161" s="5"/>
      <c r="D161" s="5"/>
      <c r="E161" s="5"/>
      <c r="F161" s="5"/>
      <c r="G161" s="5"/>
    </row>
    <row r="162" spans="1:7" ht="79.5" customHeight="1">
      <c r="A162" s="5" t="s">
        <v>140</v>
      </c>
      <c r="B162" s="5"/>
      <c r="C162" s="5"/>
      <c r="D162" s="5"/>
      <c r="E162" s="5"/>
      <c r="F162" s="5"/>
      <c r="G162" s="5"/>
    </row>
    <row r="163" spans="1:7" ht="18" customHeight="1">
      <c r="A163" s="5"/>
      <c r="B163" s="5"/>
      <c r="C163" s="5"/>
      <c r="D163" s="5"/>
      <c r="E163" s="5"/>
      <c r="F163" s="5"/>
      <c r="G163" s="5"/>
    </row>
    <row r="164" spans="1:7" ht="18" customHeight="1">
      <c r="A164" s="2" t="s">
        <v>141</v>
      </c>
      <c r="B164" s="2"/>
      <c r="C164" s="2"/>
      <c r="D164" s="2"/>
      <c r="E164" s="2"/>
      <c r="F164" s="2"/>
      <c r="G164" s="2"/>
    </row>
    <row r="166" spans="1:7" ht="64.5" customHeight="1">
      <c r="A166" s="36" t="s">
        <v>142</v>
      </c>
      <c r="B166" s="36"/>
      <c r="C166" s="36"/>
      <c r="D166" s="36"/>
      <c r="E166" s="36"/>
      <c r="F166" s="36"/>
      <c r="G166" s="36"/>
    </row>
    <row r="167" spans="1:7" ht="123.75" customHeight="1">
      <c r="A167" s="36" t="s">
        <v>143</v>
      </c>
      <c r="B167" s="36"/>
      <c r="C167" s="36"/>
      <c r="D167" s="36"/>
      <c r="E167" s="36"/>
      <c r="F167" s="36"/>
      <c r="G167" s="36"/>
    </row>
    <row r="168" spans="1:7" ht="79.5" customHeight="1">
      <c r="A168" s="5" t="s">
        <v>144</v>
      </c>
      <c r="B168" s="5"/>
      <c r="C168" s="5"/>
      <c r="D168" s="5"/>
      <c r="E168" s="5"/>
      <c r="F168" s="5"/>
      <c r="G168" s="5"/>
    </row>
    <row r="169" spans="1:7" ht="18" customHeight="1">
      <c r="A169" s="5"/>
      <c r="B169" s="5"/>
      <c r="C169" s="5"/>
      <c r="D169" s="5"/>
      <c r="E169" s="5"/>
      <c r="F169" s="5"/>
      <c r="G169" s="5"/>
    </row>
    <row r="170" spans="1:7" ht="18" customHeight="1">
      <c r="A170" s="2" t="s">
        <v>145</v>
      </c>
      <c r="B170" s="2"/>
      <c r="C170" s="2"/>
      <c r="D170" s="2"/>
      <c r="E170" s="2"/>
      <c r="F170" s="2"/>
      <c r="G170" s="2"/>
    </row>
    <row r="171" spans="1:7" ht="18" customHeight="1">
      <c r="A171" s="5"/>
      <c r="B171" s="5"/>
      <c r="C171" s="5"/>
      <c r="D171" s="5"/>
      <c r="E171" s="5"/>
      <c r="F171" s="5"/>
      <c r="G171" s="5"/>
    </row>
    <row r="172" spans="1:7" ht="49.5" customHeight="1">
      <c r="A172" s="5" t="s">
        <v>146</v>
      </c>
      <c r="B172" s="5"/>
      <c r="C172" s="5"/>
      <c r="D172" s="5"/>
      <c r="E172" s="5"/>
      <c r="F172" s="5"/>
      <c r="G172" s="5"/>
    </row>
    <row r="173" spans="1:7" ht="64.5" customHeight="1">
      <c r="A173" s="5" t="s">
        <v>147</v>
      </c>
      <c r="B173" s="5"/>
      <c r="C173" s="5"/>
      <c r="D173" s="5"/>
      <c r="E173" s="5"/>
      <c r="F173" s="5"/>
      <c r="G173" s="5"/>
    </row>
    <row r="174" spans="1:7" ht="79.5" customHeight="1">
      <c r="A174" s="5" t="s">
        <v>148</v>
      </c>
      <c r="B174" s="5"/>
      <c r="C174" s="5"/>
      <c r="D174" s="5"/>
      <c r="E174" s="5"/>
      <c r="F174" s="5"/>
      <c r="G174" s="5"/>
    </row>
    <row r="175" spans="1:7" ht="18" customHeight="1">
      <c r="A175" s="5"/>
      <c r="B175" s="5"/>
      <c r="C175" s="5"/>
      <c r="D175" s="5"/>
      <c r="E175" s="5"/>
      <c r="F175" s="5"/>
      <c r="G175" s="5"/>
    </row>
    <row r="176" spans="1:7" ht="18" customHeight="1">
      <c r="A176" s="2" t="s">
        <v>149</v>
      </c>
      <c r="B176" s="2"/>
      <c r="C176" s="2"/>
      <c r="D176" s="2"/>
      <c r="E176" s="2"/>
      <c r="F176" s="2"/>
      <c r="G176" s="2"/>
    </row>
    <row r="177" spans="1:7" ht="18" customHeight="1">
      <c r="A177" s="5"/>
      <c r="B177" s="5"/>
      <c r="C177" s="5"/>
      <c r="D177" s="5"/>
      <c r="E177" s="5"/>
      <c r="F177" s="5"/>
      <c r="G177" s="5"/>
    </row>
    <row r="178" spans="1:7" ht="64.5" customHeight="1">
      <c r="A178" s="5" t="s">
        <v>150</v>
      </c>
      <c r="B178" s="5"/>
      <c r="C178" s="5"/>
      <c r="D178" s="5"/>
      <c r="E178" s="5"/>
      <c r="F178" s="5"/>
      <c r="G178" s="5"/>
    </row>
    <row r="179" spans="1:7" ht="18" customHeight="1">
      <c r="A179" s="5"/>
      <c r="B179" s="5"/>
      <c r="C179" s="5"/>
      <c r="D179" s="5"/>
      <c r="E179" s="5"/>
      <c r="F179" s="5"/>
      <c r="G179" s="5"/>
    </row>
    <row r="180" spans="1:7" ht="18" customHeight="1">
      <c r="A180" s="5"/>
      <c r="B180" s="5"/>
      <c r="C180" s="5"/>
      <c r="D180" s="5"/>
      <c r="E180" s="5"/>
      <c r="F180" s="5"/>
      <c r="G180" s="5"/>
    </row>
    <row r="181" spans="1:7" ht="19.5" customHeight="1">
      <c r="A181" s="35" t="s">
        <v>151</v>
      </c>
      <c r="B181" s="35"/>
      <c r="C181" s="35"/>
      <c r="D181" s="35"/>
      <c r="E181" s="35"/>
      <c r="F181" s="35"/>
      <c r="G181" s="35"/>
    </row>
    <row r="182" spans="1:7" ht="18" customHeight="1">
      <c r="A182" s="5"/>
      <c r="B182" s="5"/>
      <c r="C182" s="5"/>
      <c r="D182" s="5"/>
      <c r="E182" s="5"/>
      <c r="F182" s="5"/>
      <c r="G182" s="5"/>
    </row>
    <row r="183" spans="1:7" ht="49.5" customHeight="1">
      <c r="A183" s="4" t="s">
        <v>152</v>
      </c>
      <c r="B183" s="4"/>
      <c r="C183" s="4"/>
      <c r="D183" s="4"/>
      <c r="E183" s="4"/>
      <c r="F183" s="4"/>
      <c r="G183" s="4"/>
    </row>
    <row r="184" spans="1:7" s="38" customFormat="1" ht="34.5" customHeight="1">
      <c r="A184" s="37" t="s">
        <v>153</v>
      </c>
      <c r="B184" s="37"/>
      <c r="C184" s="37"/>
      <c r="D184" s="37"/>
      <c r="E184" s="37"/>
      <c r="F184" s="37"/>
      <c r="G184" s="37"/>
    </row>
    <row r="185" spans="1:7" s="38" customFormat="1" ht="34.5" customHeight="1">
      <c r="A185" s="37" t="s">
        <v>154</v>
      </c>
      <c r="B185" s="37"/>
      <c r="C185" s="37"/>
      <c r="D185" s="37"/>
      <c r="E185" s="37"/>
      <c r="F185" s="37"/>
      <c r="G185" s="37"/>
    </row>
    <row r="186" spans="1:7" s="38" customFormat="1" ht="34.5" customHeight="1">
      <c r="A186" s="37" t="s">
        <v>155</v>
      </c>
      <c r="B186" s="37"/>
      <c r="C186" s="37"/>
      <c r="D186" s="37"/>
      <c r="E186" s="37"/>
      <c r="F186" s="37"/>
      <c r="G186" s="37"/>
    </row>
    <row r="187" spans="1:7" s="38" customFormat="1" ht="64.5" customHeight="1">
      <c r="A187" s="37" t="s">
        <v>156</v>
      </c>
      <c r="B187" s="37"/>
      <c r="C187" s="37"/>
      <c r="D187" s="37"/>
      <c r="E187" s="37"/>
      <c r="F187" s="37"/>
      <c r="G187" s="37"/>
    </row>
    <row r="188" spans="1:7" s="38" customFormat="1" ht="34.5" customHeight="1">
      <c r="A188" s="37" t="s">
        <v>157</v>
      </c>
      <c r="B188" s="37"/>
      <c r="C188" s="37"/>
      <c r="D188" s="37"/>
      <c r="E188" s="37"/>
      <c r="F188" s="37"/>
      <c r="G188" s="37"/>
    </row>
    <row r="189" spans="1:7" s="38" customFormat="1" ht="49.5" customHeight="1">
      <c r="A189" s="37" t="s">
        <v>158</v>
      </c>
      <c r="B189" s="37"/>
      <c r="C189" s="37"/>
      <c r="D189" s="37"/>
      <c r="E189" s="37"/>
      <c r="F189" s="37"/>
      <c r="G189" s="37"/>
    </row>
    <row r="190" spans="1:7" s="38" customFormat="1" ht="34.5" customHeight="1">
      <c r="A190" s="37" t="s">
        <v>159</v>
      </c>
      <c r="B190" s="37"/>
      <c r="C190" s="37"/>
      <c r="D190" s="37"/>
      <c r="E190" s="37"/>
      <c r="F190" s="37"/>
      <c r="G190" s="37"/>
    </row>
    <row r="191" spans="1:7" s="38" customFormat="1" ht="49.5" customHeight="1">
      <c r="A191" s="37" t="s">
        <v>160</v>
      </c>
      <c r="B191" s="37"/>
      <c r="C191" s="37"/>
      <c r="D191" s="37"/>
      <c r="E191" s="37"/>
      <c r="F191" s="37"/>
      <c r="G191" s="37"/>
    </row>
    <row r="192" spans="1:7" s="38" customFormat="1" ht="49.5" customHeight="1">
      <c r="A192" s="37" t="s">
        <v>161</v>
      </c>
      <c r="B192" s="37"/>
      <c r="C192" s="37"/>
      <c r="D192" s="37"/>
      <c r="E192" s="37"/>
      <c r="F192" s="37"/>
      <c r="G192" s="37"/>
    </row>
    <row r="193" spans="1:7" s="38" customFormat="1" ht="64.5" customHeight="1">
      <c r="A193" s="37" t="s">
        <v>162</v>
      </c>
      <c r="B193" s="37"/>
      <c r="C193" s="37"/>
      <c r="D193" s="37"/>
      <c r="E193" s="37"/>
      <c r="F193" s="37"/>
      <c r="G193" s="37"/>
    </row>
    <row r="194" spans="1:7" s="38" customFormat="1" ht="49.5" customHeight="1">
      <c r="A194" s="37" t="s">
        <v>163</v>
      </c>
      <c r="B194" s="37"/>
      <c r="C194" s="37"/>
      <c r="D194" s="37"/>
      <c r="E194" s="37"/>
      <c r="F194" s="37"/>
      <c r="G194" s="37"/>
    </row>
    <row r="195" spans="1:7" s="38" customFormat="1" ht="49.5" customHeight="1">
      <c r="A195" s="37" t="s">
        <v>164</v>
      </c>
      <c r="B195" s="37"/>
      <c r="C195" s="37"/>
      <c r="D195" s="37"/>
      <c r="E195" s="37"/>
      <c r="F195" s="37"/>
      <c r="G195" s="37"/>
    </row>
    <row r="196" spans="1:7" s="38" customFormat="1" ht="64.5" customHeight="1">
      <c r="A196" s="37" t="s">
        <v>165</v>
      </c>
      <c r="B196" s="37"/>
      <c r="C196" s="37"/>
      <c r="D196" s="37"/>
      <c r="E196" s="37"/>
      <c r="F196" s="37"/>
      <c r="G196" s="37"/>
    </row>
    <row r="197" spans="1:7" s="38" customFormat="1" ht="34.5" customHeight="1">
      <c r="A197" s="37" t="s">
        <v>166</v>
      </c>
      <c r="B197" s="37"/>
      <c r="C197" s="37"/>
      <c r="D197" s="37"/>
      <c r="E197" s="37"/>
      <c r="F197" s="37"/>
      <c r="G197" s="37"/>
    </row>
    <row r="198" spans="1:7" s="38" customFormat="1" ht="64.5" customHeight="1">
      <c r="A198" s="37" t="s">
        <v>156</v>
      </c>
      <c r="B198" s="37"/>
      <c r="C198" s="37"/>
      <c r="D198" s="37"/>
      <c r="E198" s="37"/>
      <c r="F198" s="37"/>
      <c r="G198" s="37"/>
    </row>
    <row r="199" spans="1:7" s="38" customFormat="1" ht="49.5" customHeight="1">
      <c r="A199" s="37" t="s">
        <v>167</v>
      </c>
      <c r="B199" s="37"/>
      <c r="C199" s="37"/>
      <c r="D199" s="37"/>
      <c r="E199" s="37"/>
      <c r="F199" s="37"/>
      <c r="G199" s="37"/>
    </row>
    <row r="200" spans="1:7" s="38" customFormat="1" ht="64.5" customHeight="1">
      <c r="A200" s="37" t="s">
        <v>168</v>
      </c>
      <c r="B200" s="37"/>
      <c r="C200" s="37"/>
      <c r="D200" s="37"/>
      <c r="E200" s="37"/>
      <c r="F200" s="37"/>
      <c r="G200" s="37"/>
    </row>
    <row r="201" spans="1:7" s="38" customFormat="1" ht="34.5" customHeight="1">
      <c r="A201" s="37" t="s">
        <v>169</v>
      </c>
      <c r="B201" s="37"/>
      <c r="C201" s="37"/>
      <c r="D201" s="37"/>
      <c r="E201" s="37"/>
      <c r="F201" s="37"/>
      <c r="G201" s="37"/>
    </row>
    <row r="202" spans="1:7" s="38" customFormat="1" ht="34.5" customHeight="1">
      <c r="A202" s="37" t="s">
        <v>154</v>
      </c>
      <c r="B202" s="37"/>
      <c r="C202" s="37"/>
      <c r="D202" s="37"/>
      <c r="E202" s="37"/>
      <c r="F202" s="37"/>
      <c r="G202" s="37"/>
    </row>
    <row r="203" spans="1:7" s="38" customFormat="1" ht="34.5" customHeight="1">
      <c r="A203" s="37" t="s">
        <v>155</v>
      </c>
      <c r="B203" s="37"/>
      <c r="C203" s="37"/>
      <c r="D203" s="37"/>
      <c r="E203" s="37"/>
      <c r="F203" s="37"/>
      <c r="G203" s="37"/>
    </row>
    <row r="204" spans="1:7" s="38" customFormat="1" ht="34.5" customHeight="1">
      <c r="A204" s="37" t="s">
        <v>157</v>
      </c>
      <c r="B204" s="37"/>
      <c r="C204" s="37"/>
      <c r="D204" s="37"/>
      <c r="E204" s="37"/>
      <c r="F204" s="37"/>
      <c r="G204" s="37"/>
    </row>
    <row r="205" spans="1:7" s="38" customFormat="1" ht="49.5" customHeight="1">
      <c r="A205" s="37" t="s">
        <v>158</v>
      </c>
      <c r="B205" s="37"/>
      <c r="C205" s="37"/>
      <c r="D205" s="37"/>
      <c r="E205" s="37"/>
      <c r="F205" s="37"/>
      <c r="G205" s="37"/>
    </row>
    <row r="206" spans="1:7" s="38" customFormat="1" ht="34.5" customHeight="1">
      <c r="A206" s="37" t="s">
        <v>159</v>
      </c>
      <c r="B206" s="37"/>
      <c r="C206" s="37"/>
      <c r="D206" s="37"/>
      <c r="E206" s="37"/>
      <c r="F206" s="37"/>
      <c r="G206" s="37"/>
    </row>
    <row r="207" spans="1:7" s="38" customFormat="1" ht="49.5" customHeight="1">
      <c r="A207" s="37" t="s">
        <v>160</v>
      </c>
      <c r="B207" s="37"/>
      <c r="C207" s="37"/>
      <c r="D207" s="37"/>
      <c r="E207" s="37"/>
      <c r="F207" s="37"/>
      <c r="G207" s="37"/>
    </row>
    <row r="208" spans="1:7" s="38" customFormat="1" ht="49.5" customHeight="1">
      <c r="A208" s="37" t="s">
        <v>163</v>
      </c>
      <c r="B208" s="37"/>
      <c r="C208" s="37"/>
      <c r="D208" s="37"/>
      <c r="E208" s="37"/>
      <c r="F208" s="37"/>
      <c r="G208" s="37"/>
    </row>
    <row r="209" spans="1:7" s="38" customFormat="1" ht="49.5" customHeight="1">
      <c r="A209" s="37" t="s">
        <v>164</v>
      </c>
      <c r="B209" s="37"/>
      <c r="C209" s="37"/>
      <c r="D209" s="37"/>
      <c r="E209" s="37"/>
      <c r="F209" s="37"/>
      <c r="G209" s="37"/>
    </row>
    <row r="210" spans="1:7" s="38" customFormat="1" ht="18" customHeight="1">
      <c r="A210" s="37"/>
      <c r="B210" s="37"/>
      <c r="C210" s="37"/>
      <c r="D210" s="37"/>
      <c r="E210" s="37"/>
      <c r="F210" s="37"/>
      <c r="G210" s="37"/>
    </row>
    <row r="211" spans="1:7" s="38" customFormat="1" ht="19.5" customHeight="1">
      <c r="A211" s="37" t="s">
        <v>170</v>
      </c>
      <c r="B211" s="37"/>
      <c r="C211" s="37"/>
      <c r="D211" s="37"/>
      <c r="E211" s="37"/>
      <c r="F211" s="37"/>
      <c r="G211" s="37"/>
    </row>
    <row r="212" spans="1:6" s="38" customFormat="1" ht="19.5" customHeight="1">
      <c r="A212" s="38" t="s">
        <v>171</v>
      </c>
      <c r="F212" s="38" t="s">
        <v>172</v>
      </c>
    </row>
    <row r="213" s="38" customFormat="1" ht="18" customHeight="1"/>
    <row r="214" s="38" customFormat="1" ht="18" customHeight="1"/>
    <row r="215" s="38" customFormat="1" ht="18" customHeight="1"/>
    <row r="216" s="38" customFormat="1" ht="18" customHeight="1"/>
    <row r="217" s="38" customFormat="1" ht="18" customHeight="1"/>
    <row r="218" s="38" customFormat="1" ht="18" customHeight="1"/>
    <row r="219" s="38" customFormat="1" ht="18" customHeight="1"/>
    <row r="220" s="38" customFormat="1" ht="18" customHeight="1"/>
    <row r="221" s="38" customFormat="1" ht="18" customHeight="1"/>
    <row r="222" s="38" customFormat="1" ht="18" customHeight="1"/>
    <row r="223" s="38" customFormat="1" ht="18" customHeight="1"/>
    <row r="224" s="38" customFormat="1" ht="18" customHeight="1"/>
    <row r="225" s="38" customFormat="1" ht="18" customHeight="1"/>
    <row r="226" s="38" customFormat="1" ht="18" customHeight="1"/>
    <row r="227" s="38" customFormat="1" ht="18" customHeight="1"/>
    <row r="228" s="38" customFormat="1" ht="18" customHeight="1"/>
    <row r="229" s="38" customFormat="1" ht="18" customHeight="1"/>
    <row r="230" s="38" customFormat="1" ht="18" customHeight="1"/>
  </sheetData>
  <sheetProtection selectLockedCells="1" selectUnlockedCells="1"/>
  <mergeCells count="200">
    <mergeCell ref="A1:G1"/>
    <mergeCell ref="A2:G2"/>
    <mergeCell ref="A3:G3"/>
    <mergeCell ref="A4:G4"/>
    <mergeCell ref="B5:G5"/>
    <mergeCell ref="A6:G6"/>
    <mergeCell ref="A7:G7"/>
    <mergeCell ref="A8:G8"/>
    <mergeCell ref="A9:G9"/>
    <mergeCell ref="A11:G11"/>
    <mergeCell ref="A13:B13"/>
    <mergeCell ref="A14:B14"/>
    <mergeCell ref="A15:B15"/>
    <mergeCell ref="A16:B16"/>
    <mergeCell ref="A18:G18"/>
    <mergeCell ref="A20:G20"/>
    <mergeCell ref="A22:G22"/>
    <mergeCell ref="A23:G23"/>
    <mergeCell ref="A24:G24"/>
    <mergeCell ref="A25:G25"/>
    <mergeCell ref="A27:G27"/>
    <mergeCell ref="A29:G29"/>
    <mergeCell ref="A30:G30"/>
    <mergeCell ref="C31:E31"/>
    <mergeCell ref="F31:G31"/>
    <mergeCell ref="C32:E32"/>
    <mergeCell ref="F32:G32"/>
    <mergeCell ref="C33:E33"/>
    <mergeCell ref="F33:G33"/>
    <mergeCell ref="C34:E34"/>
    <mergeCell ref="F34:G34"/>
    <mergeCell ref="C35:E35"/>
    <mergeCell ref="F35:G35"/>
    <mergeCell ref="C36:E36"/>
    <mergeCell ref="F36:G36"/>
    <mergeCell ref="C37:E37"/>
    <mergeCell ref="F37:G37"/>
    <mergeCell ref="C38:E38"/>
    <mergeCell ref="F38:G38"/>
    <mergeCell ref="C39:E39"/>
    <mergeCell ref="F39:G39"/>
    <mergeCell ref="C40:E40"/>
    <mergeCell ref="F40:G40"/>
    <mergeCell ref="C41:E41"/>
    <mergeCell ref="F41:G41"/>
    <mergeCell ref="C42:E42"/>
    <mergeCell ref="F42:G42"/>
    <mergeCell ref="C43:E43"/>
    <mergeCell ref="F43:G43"/>
    <mergeCell ref="C44:E44"/>
    <mergeCell ref="F44:G44"/>
    <mergeCell ref="A46:G46"/>
    <mergeCell ref="A47:G47"/>
    <mergeCell ref="A48:G48"/>
    <mergeCell ref="A49:G49"/>
    <mergeCell ref="A50:G50"/>
    <mergeCell ref="A51:G51"/>
    <mergeCell ref="A52:G52"/>
    <mergeCell ref="A53:G53"/>
    <mergeCell ref="A54:G54"/>
    <mergeCell ref="A56:G56"/>
    <mergeCell ref="A58:G58"/>
    <mergeCell ref="A59:G59"/>
    <mergeCell ref="A60:G60"/>
    <mergeCell ref="A61:G61"/>
    <mergeCell ref="A62:G62"/>
    <mergeCell ref="A63:G63"/>
    <mergeCell ref="A64:G64"/>
    <mergeCell ref="A65:G65"/>
    <mergeCell ref="A66:G66"/>
    <mergeCell ref="A67:G67"/>
    <mergeCell ref="A68:G68"/>
    <mergeCell ref="A69:G69"/>
    <mergeCell ref="A71:G71"/>
    <mergeCell ref="A73:G73"/>
    <mergeCell ref="A74:G74"/>
    <mergeCell ref="A75:G75"/>
    <mergeCell ref="A76:G76"/>
    <mergeCell ref="A77:G77"/>
    <mergeCell ref="A78:G78"/>
    <mergeCell ref="B80:C81"/>
    <mergeCell ref="D80:E80"/>
    <mergeCell ref="F80:F81"/>
    <mergeCell ref="G80:G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A97:G97"/>
    <mergeCell ref="A99:G99"/>
    <mergeCell ref="A101:G101"/>
    <mergeCell ref="B102:C103"/>
    <mergeCell ref="D102:D103"/>
    <mergeCell ref="E102:G102"/>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A132:G132"/>
    <mergeCell ref="A134:G134"/>
    <mergeCell ref="A135:G135"/>
    <mergeCell ref="A136:G136"/>
    <mergeCell ref="A137:G137"/>
    <mergeCell ref="A138:G138"/>
    <mergeCell ref="A140:G140"/>
    <mergeCell ref="A142:G142"/>
    <mergeCell ref="A144:G144"/>
    <mergeCell ref="A146:G146"/>
    <mergeCell ref="A147:G147"/>
    <mergeCell ref="A148:G148"/>
    <mergeCell ref="A150:G150"/>
    <mergeCell ref="A152:G152"/>
    <mergeCell ref="A153:G153"/>
    <mergeCell ref="A154:G154"/>
    <mergeCell ref="A156:G156"/>
    <mergeCell ref="A158:G158"/>
    <mergeCell ref="A159:G159"/>
    <mergeCell ref="A160:G160"/>
    <mergeCell ref="A161:G161"/>
    <mergeCell ref="A162:G162"/>
    <mergeCell ref="A163:G163"/>
    <mergeCell ref="A164:G164"/>
    <mergeCell ref="A166:G166"/>
    <mergeCell ref="A167:G167"/>
    <mergeCell ref="A168:G168"/>
    <mergeCell ref="A169:G169"/>
    <mergeCell ref="A170:G170"/>
    <mergeCell ref="A171:G171"/>
    <mergeCell ref="A172:G172"/>
    <mergeCell ref="A173:G173"/>
    <mergeCell ref="A174:G174"/>
    <mergeCell ref="A175:G175"/>
    <mergeCell ref="A176:G176"/>
    <mergeCell ref="A178:G178"/>
    <mergeCell ref="A179:G179"/>
    <mergeCell ref="A180:G180"/>
    <mergeCell ref="A181:G181"/>
    <mergeCell ref="A182:G182"/>
    <mergeCell ref="A183:G183"/>
    <mergeCell ref="A184:G184"/>
    <mergeCell ref="A185:G185"/>
    <mergeCell ref="A186:G186"/>
    <mergeCell ref="A187:G187"/>
    <mergeCell ref="A188:G188"/>
    <mergeCell ref="A189:G189"/>
    <mergeCell ref="A190:G190"/>
    <mergeCell ref="A191:G191"/>
    <mergeCell ref="A192:G192"/>
    <mergeCell ref="A193:G193"/>
    <mergeCell ref="A194:G194"/>
    <mergeCell ref="A195:G195"/>
    <mergeCell ref="A196:G196"/>
    <mergeCell ref="A197:G197"/>
    <mergeCell ref="A198:G198"/>
    <mergeCell ref="A199:G199"/>
    <mergeCell ref="A200:G200"/>
    <mergeCell ref="A201:G201"/>
    <mergeCell ref="A202:G202"/>
    <mergeCell ref="A203:G203"/>
    <mergeCell ref="A204:G204"/>
    <mergeCell ref="A205:G205"/>
    <mergeCell ref="A206:G206"/>
    <mergeCell ref="A207:G207"/>
    <mergeCell ref="A208:G208"/>
    <mergeCell ref="A209:G209"/>
    <mergeCell ref="A210:G210"/>
    <mergeCell ref="A211:G211"/>
  </mergeCells>
  <printOptions/>
  <pageMargins left="0.9840277777777778" right="0.39375" top="0.7875" bottom="0.7875" header="0.5118110236220472" footer="0.5118110236220472"/>
  <pageSetup fitToHeight="10" fitToWidth="1" horizontalDpi="300" verticalDpi="300" orientation="portrait" paperSize="9"/>
  <rowBreaks count="6" manualBreakCount="6">
    <brk id="70" max="255" man="1"/>
    <brk id="98" max="255" man="1"/>
    <brk id="143" max="255" man="1"/>
    <brk id="146" max="255" man="1"/>
    <brk id="155" max="255" man="1"/>
    <brk id="16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D23"/>
  <sheetViews>
    <sheetView tabSelected="1" view="pageBreakPreview" zoomScale="75" zoomScaleNormal="78" zoomScaleSheetLayoutView="75" workbookViewId="0" topLeftCell="A1">
      <selection activeCell="C4" sqref="C4"/>
    </sheetView>
  </sheetViews>
  <sheetFormatPr defaultColWidth="9.140625" defaultRowHeight="12.75"/>
  <cols>
    <col min="1" max="1" width="28.57421875" style="39" customWidth="1"/>
    <col min="2" max="2" width="54.421875" style="39" customWidth="1"/>
    <col min="3" max="4" width="20.57421875" style="39" customWidth="1"/>
    <col min="5" max="16384" width="11.57421875" style="39" customWidth="1"/>
  </cols>
  <sheetData>
    <row r="1" spans="2:4" ht="12.75">
      <c r="B1" s="40"/>
      <c r="C1" s="41" t="s">
        <v>173</v>
      </c>
      <c r="D1"/>
    </row>
    <row r="2" spans="3:4" ht="12.75">
      <c r="C2" s="41" t="s">
        <v>174</v>
      </c>
      <c r="D2"/>
    </row>
    <row r="3" spans="3:4" ht="12.75">
      <c r="C3" s="41" t="s">
        <v>175</v>
      </c>
      <c r="D3"/>
    </row>
    <row r="4" spans="3:4" ht="12.75">
      <c r="C4" s="41" t="s">
        <v>176</v>
      </c>
      <c r="D4"/>
    </row>
    <row r="5" ht="12.75">
      <c r="D5" s="42"/>
    </row>
    <row r="6" spans="1:4" ht="18" customHeight="1">
      <c r="A6" s="43" t="s">
        <v>177</v>
      </c>
      <c r="B6" s="43"/>
      <c r="C6" s="43"/>
      <c r="D6" s="43"/>
    </row>
    <row r="7" spans="1:4" ht="18" customHeight="1">
      <c r="A7" s="44" t="s">
        <v>178</v>
      </c>
      <c r="B7" s="44"/>
      <c r="C7" s="44"/>
      <c r="D7" s="44"/>
    </row>
    <row r="8" spans="1:4" ht="18" customHeight="1">
      <c r="A8" s="43" t="s">
        <v>179</v>
      </c>
      <c r="B8" s="43"/>
      <c r="C8" s="43"/>
      <c r="D8" s="43"/>
    </row>
    <row r="9" spans="1:4" ht="18" customHeight="1">
      <c r="A9" s="14"/>
      <c r="B9" s="14"/>
      <c r="C9" s="14"/>
      <c r="D9" s="14"/>
    </row>
    <row r="10" spans="1:4" ht="18" customHeight="1">
      <c r="A10" s="38"/>
      <c r="B10" s="38" t="s">
        <v>180</v>
      </c>
      <c r="C10" s="38"/>
      <c r="D10" s="38" t="s">
        <v>181</v>
      </c>
    </row>
    <row r="11" spans="1:4" ht="33" customHeight="1">
      <c r="A11" s="45" t="s">
        <v>182</v>
      </c>
      <c r="B11" s="45" t="s">
        <v>180</v>
      </c>
      <c r="C11" s="45" t="s">
        <v>183</v>
      </c>
      <c r="D11" s="45" t="s">
        <v>184</v>
      </c>
    </row>
    <row r="12" spans="1:4" ht="33" customHeight="1">
      <c r="A12" s="46" t="s">
        <v>185</v>
      </c>
      <c r="B12" s="47" t="s">
        <v>186</v>
      </c>
      <c r="C12" s="48">
        <f>C17+C13</f>
        <v>570140.879999999</v>
      </c>
      <c r="D12" s="48">
        <f>D17+D13</f>
        <v>-1680915.75</v>
      </c>
    </row>
    <row r="13" spans="1:4" ht="18" customHeight="1">
      <c r="A13" s="46" t="s">
        <v>187</v>
      </c>
      <c r="B13" s="47" t="s">
        <v>188</v>
      </c>
      <c r="C13" s="48">
        <f aca="true" t="shared" si="0" ref="C13:C15">C14</f>
        <v>-17494441</v>
      </c>
      <c r="D13" s="48">
        <f aca="true" t="shared" si="1" ref="D13:D15">D14</f>
        <v>-16794650.14</v>
      </c>
    </row>
    <row r="14" spans="1:4" ht="18" customHeight="1">
      <c r="A14" s="46" t="s">
        <v>189</v>
      </c>
      <c r="B14" s="47" t="s">
        <v>190</v>
      </c>
      <c r="C14" s="48">
        <f t="shared" si="0"/>
        <v>-17494441</v>
      </c>
      <c r="D14" s="48">
        <f t="shared" si="1"/>
        <v>-16794650.14</v>
      </c>
    </row>
    <row r="15" spans="1:4" ht="33" customHeight="1">
      <c r="A15" s="46" t="s">
        <v>191</v>
      </c>
      <c r="B15" s="47" t="s">
        <v>192</v>
      </c>
      <c r="C15" s="48">
        <f t="shared" si="0"/>
        <v>-17494441</v>
      </c>
      <c r="D15" s="48">
        <f t="shared" si="1"/>
        <v>-16794650.14</v>
      </c>
    </row>
    <row r="16" spans="1:4" ht="33" customHeight="1">
      <c r="A16" s="46" t="s">
        <v>193</v>
      </c>
      <c r="B16" s="47" t="s">
        <v>194</v>
      </c>
      <c r="C16" s="49">
        <v>-17494441</v>
      </c>
      <c r="D16" s="49">
        <v>-16794650.14</v>
      </c>
    </row>
    <row r="17" spans="1:4" ht="18" customHeight="1">
      <c r="A17" s="46" t="s">
        <v>195</v>
      </c>
      <c r="B17" s="47" t="s">
        <v>196</v>
      </c>
      <c r="C17" s="48">
        <f aca="true" t="shared" si="2" ref="C17:C19">C18</f>
        <v>18064581.88</v>
      </c>
      <c r="D17" s="48">
        <f aca="true" t="shared" si="3" ref="D17:D19">D18</f>
        <v>15113734.39</v>
      </c>
    </row>
    <row r="18" spans="1:4" ht="18" customHeight="1">
      <c r="A18" s="46" t="s">
        <v>197</v>
      </c>
      <c r="B18" s="47" t="s">
        <v>198</v>
      </c>
      <c r="C18" s="48">
        <f t="shared" si="2"/>
        <v>18064581.88</v>
      </c>
      <c r="D18" s="48">
        <f t="shared" si="3"/>
        <v>15113734.39</v>
      </c>
    </row>
    <row r="19" spans="1:4" ht="33" customHeight="1">
      <c r="A19" s="46" t="s">
        <v>199</v>
      </c>
      <c r="B19" s="47" t="s">
        <v>200</v>
      </c>
      <c r="C19" s="48">
        <f t="shared" si="2"/>
        <v>18064581.88</v>
      </c>
      <c r="D19" s="48">
        <f t="shared" si="3"/>
        <v>15113734.39</v>
      </c>
    </row>
    <row r="20" spans="1:4" ht="33" customHeight="1">
      <c r="A20" s="46" t="s">
        <v>201</v>
      </c>
      <c r="B20" s="47" t="s">
        <v>202</v>
      </c>
      <c r="C20" s="49">
        <v>18064581.88</v>
      </c>
      <c r="D20" s="49">
        <v>15113734.39</v>
      </c>
    </row>
    <row r="21" spans="1:4" ht="33" customHeight="1">
      <c r="A21" s="46"/>
      <c r="B21" s="47" t="s">
        <v>203</v>
      </c>
      <c r="C21" s="48">
        <f>C12</f>
        <v>570140.879999999</v>
      </c>
      <c r="D21" s="48">
        <f>D12</f>
        <v>-1680915.75</v>
      </c>
    </row>
    <row r="22" spans="1:4" ht="18" customHeight="1">
      <c r="A22" s="38"/>
      <c r="B22" s="38"/>
      <c r="C22" s="38"/>
      <c r="D22" s="38"/>
    </row>
    <row r="23" spans="1:4" ht="18" customHeight="1">
      <c r="A23" s="38" t="s">
        <v>204</v>
      </c>
      <c r="B23" s="38"/>
      <c r="C23" s="38" t="s">
        <v>205</v>
      </c>
      <c r="D23" s="38"/>
    </row>
  </sheetData>
  <sheetProtection selectLockedCells="1" selectUnlockedCells="1"/>
  <mergeCells count="3">
    <mergeCell ref="A6:D6"/>
    <mergeCell ref="A7:D7"/>
    <mergeCell ref="A8:D8"/>
  </mergeCells>
  <printOptions horizontalCentered="1"/>
  <pageMargins left="0.9840277777777778" right="0.39375" top="0.8861111111111112" bottom="0.8861111111111112" header="0.5118110236220472" footer="0.5118110236220472"/>
  <pageSetup firstPageNumber="1" useFirstPageNumber="1"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94"/>
  <sheetViews>
    <sheetView view="pageBreakPreview" zoomScale="75" zoomScaleNormal="78" zoomScaleSheetLayoutView="75" workbookViewId="0" topLeftCell="A1">
      <selection activeCell="L21" sqref="L21"/>
    </sheetView>
  </sheetViews>
  <sheetFormatPr defaultColWidth="9.140625" defaultRowHeight="12.75"/>
  <cols>
    <col min="1" max="1" width="30.28125" style="1" customWidth="1"/>
    <col min="2" max="2" width="28.421875" style="1" customWidth="1"/>
    <col min="3" max="3" width="35.140625" style="1" customWidth="1"/>
    <col min="4" max="5" width="22.28125" style="38" customWidth="1"/>
    <col min="6" max="16384" width="11.57421875" style="1" customWidth="1"/>
  </cols>
  <sheetData>
    <row r="1" spans="2:6" ht="12.75">
      <c r="B1" s="2"/>
      <c r="C1" s="2"/>
      <c r="D1" s="50" t="s">
        <v>206</v>
      </c>
      <c r="E1" s="50"/>
      <c r="F1" s="51"/>
    </row>
    <row r="2" spans="3:6" ht="12.75">
      <c r="C2" s="51"/>
      <c r="D2" s="50" t="s">
        <v>207</v>
      </c>
      <c r="E2" s="50"/>
      <c r="F2" s="51"/>
    </row>
    <row r="3" spans="3:6" ht="12.75">
      <c r="C3" s="51"/>
      <c r="D3" s="50" t="s">
        <v>208</v>
      </c>
      <c r="E3" s="50"/>
      <c r="F3" s="51"/>
    </row>
    <row r="4" spans="3:6" ht="12.75">
      <c r="C4" s="51"/>
      <c r="D4" s="41" t="s">
        <v>176</v>
      </c>
      <c r="E4" s="50"/>
      <c r="F4" s="51"/>
    </row>
    <row r="6" spans="1:5" ht="18" customHeight="1">
      <c r="A6" s="12" t="s">
        <v>209</v>
      </c>
      <c r="B6" s="12"/>
      <c r="C6" s="12"/>
      <c r="D6" s="12"/>
      <c r="E6" s="12"/>
    </row>
    <row r="7" spans="1:5" ht="18" customHeight="1">
      <c r="A7" s="12" t="s">
        <v>178</v>
      </c>
      <c r="B7" s="12"/>
      <c r="C7" s="12"/>
      <c r="D7" s="12"/>
      <c r="E7" s="12"/>
    </row>
    <row r="8" spans="1:5" ht="18" customHeight="1">
      <c r="A8" s="12" t="s">
        <v>3</v>
      </c>
      <c r="B8" s="12"/>
      <c r="C8" s="12"/>
      <c r="D8" s="12"/>
      <c r="E8" s="12"/>
    </row>
    <row r="9" ht="18" customHeight="1">
      <c r="E9" s="52" t="s">
        <v>181</v>
      </c>
    </row>
    <row r="10" spans="1:256" s="55" customFormat="1" ht="12.75" customHeight="1">
      <c r="A10" s="53" t="s">
        <v>210</v>
      </c>
      <c r="B10" s="54" t="s">
        <v>211</v>
      </c>
      <c r="C10" s="54"/>
      <c r="D10" s="53" t="s">
        <v>212</v>
      </c>
      <c r="E10" s="53" t="s">
        <v>213</v>
      </c>
      <c r="IV10"/>
    </row>
    <row r="11" spans="1:256" s="55" customFormat="1" ht="18" customHeight="1">
      <c r="A11" s="53"/>
      <c r="B11" s="54"/>
      <c r="C11" s="54"/>
      <c r="D11" s="53"/>
      <c r="E11" s="53"/>
      <c r="IV11"/>
    </row>
    <row r="12" spans="1:256" s="55" customFormat="1" ht="12.75">
      <c r="A12" s="53"/>
      <c r="B12" s="54"/>
      <c r="C12" s="54"/>
      <c r="D12" s="53"/>
      <c r="E12" s="53"/>
      <c r="IV12"/>
    </row>
    <row r="13" spans="1:256" s="55" customFormat="1" ht="19.5" customHeight="1">
      <c r="A13" s="46" t="s">
        <v>214</v>
      </c>
      <c r="B13" s="47" t="s">
        <v>215</v>
      </c>
      <c r="C13" s="47"/>
      <c r="D13" s="48">
        <f>D14+D18+D28+D32+D40+D43+D47+D51</f>
        <v>1661500</v>
      </c>
      <c r="E13" s="48">
        <f>E14+E18+E28+E32+E40+E43+E47+E51</f>
        <v>1396597.4300000002</v>
      </c>
      <c r="IV13"/>
    </row>
    <row r="14" spans="1:256" s="55" customFormat="1" ht="19.5" customHeight="1">
      <c r="A14" s="46" t="s">
        <v>216</v>
      </c>
      <c r="B14" s="47" t="s">
        <v>217</v>
      </c>
      <c r="C14" s="47"/>
      <c r="D14" s="48">
        <f aca="true" t="shared" si="0" ref="D14:D15">D15</f>
        <v>550000</v>
      </c>
      <c r="E14" s="48">
        <f>E15</f>
        <v>497934.10000000003</v>
      </c>
      <c r="IV14"/>
    </row>
    <row r="15" spans="1:256" s="55" customFormat="1" ht="19.5" customHeight="1">
      <c r="A15" s="46" t="s">
        <v>218</v>
      </c>
      <c r="B15" s="47" t="s">
        <v>33</v>
      </c>
      <c r="C15" s="47"/>
      <c r="D15" s="48">
        <f t="shared" si="0"/>
        <v>550000</v>
      </c>
      <c r="E15" s="48">
        <f>E16+E17</f>
        <v>497934.10000000003</v>
      </c>
      <c r="IV15"/>
    </row>
    <row r="16" spans="1:256" s="55" customFormat="1" ht="79.5" customHeight="1">
      <c r="A16" s="46" t="s">
        <v>219</v>
      </c>
      <c r="B16" s="56" t="s">
        <v>220</v>
      </c>
      <c r="C16" s="56"/>
      <c r="D16" s="49">
        <v>550000</v>
      </c>
      <c r="E16" s="49">
        <v>497486.27</v>
      </c>
      <c r="IV16"/>
    </row>
    <row r="17" spans="1:256" s="55" customFormat="1" ht="49.5" customHeight="1">
      <c r="A17" s="46" t="s">
        <v>221</v>
      </c>
      <c r="B17" s="47" t="s">
        <v>222</v>
      </c>
      <c r="C17" s="47"/>
      <c r="D17" s="49"/>
      <c r="E17" s="49">
        <v>447.83</v>
      </c>
      <c r="IV17"/>
    </row>
    <row r="18" spans="1:256" s="55" customFormat="1" ht="49.5" customHeight="1">
      <c r="A18" s="46" t="s">
        <v>223</v>
      </c>
      <c r="B18" s="47" t="s">
        <v>224</v>
      </c>
      <c r="C18" s="47"/>
      <c r="D18" s="48">
        <f>D19</f>
        <v>338700</v>
      </c>
      <c r="E18" s="48">
        <f>E19</f>
        <v>390747.88999999996</v>
      </c>
      <c r="IV18"/>
    </row>
    <row r="19" spans="1:256" s="55" customFormat="1" ht="34.5" customHeight="1">
      <c r="A19" s="46" t="s">
        <v>225</v>
      </c>
      <c r="B19" s="47" t="s">
        <v>226</v>
      </c>
      <c r="C19" s="47"/>
      <c r="D19" s="48">
        <f>D20+D22+D24+D26</f>
        <v>338700</v>
      </c>
      <c r="E19" s="48">
        <f>E20+E22+E24+E26</f>
        <v>390747.88999999996</v>
      </c>
      <c r="IV19"/>
    </row>
    <row r="20" spans="1:256" s="55" customFormat="1" ht="79.5" customHeight="1">
      <c r="A20" s="46" t="s">
        <v>227</v>
      </c>
      <c r="B20" s="47" t="s">
        <v>228</v>
      </c>
      <c r="C20" s="47"/>
      <c r="D20" s="48">
        <f>D21</f>
        <v>168000</v>
      </c>
      <c r="E20" s="48">
        <f>E21</f>
        <v>195884.63</v>
      </c>
      <c r="IV20"/>
    </row>
    <row r="21" spans="1:256" s="55" customFormat="1" ht="108.75" customHeight="1">
      <c r="A21" s="46" t="s">
        <v>229</v>
      </c>
      <c r="B21" s="47" t="s">
        <v>230</v>
      </c>
      <c r="C21" s="47"/>
      <c r="D21" s="49">
        <v>168000</v>
      </c>
      <c r="E21" s="49">
        <v>195884.63</v>
      </c>
      <c r="IV21"/>
    </row>
    <row r="22" spans="1:256" s="55" customFormat="1" ht="93.75" customHeight="1">
      <c r="A22" s="46" t="s">
        <v>231</v>
      </c>
      <c r="B22" s="47" t="s">
        <v>232</v>
      </c>
      <c r="C22" s="47"/>
      <c r="D22" s="48">
        <f>D23</f>
        <v>2700</v>
      </c>
      <c r="E22" s="48">
        <f>E23</f>
        <v>1058.03</v>
      </c>
      <c r="IV22"/>
    </row>
    <row r="23" spans="1:256" s="55" customFormat="1" ht="123.75" customHeight="1">
      <c r="A23" s="46" t="s">
        <v>233</v>
      </c>
      <c r="B23" s="47" t="s">
        <v>234</v>
      </c>
      <c r="C23" s="47"/>
      <c r="D23" s="49">
        <v>2700</v>
      </c>
      <c r="E23" s="49">
        <v>1058.03</v>
      </c>
      <c r="IV23"/>
    </row>
    <row r="24" spans="1:256" s="55" customFormat="1" ht="79.5" customHeight="1">
      <c r="A24" s="46" t="s">
        <v>235</v>
      </c>
      <c r="B24" s="47" t="s">
        <v>236</v>
      </c>
      <c r="C24" s="47"/>
      <c r="D24" s="48">
        <f>D25</f>
        <v>168000</v>
      </c>
      <c r="E24" s="48">
        <f>E25</f>
        <v>216278.81</v>
      </c>
      <c r="IV24"/>
    </row>
    <row r="25" spans="1:256" s="55" customFormat="1" ht="117.75" customHeight="1">
      <c r="A25" s="46" t="s">
        <v>237</v>
      </c>
      <c r="B25" s="47" t="s">
        <v>238</v>
      </c>
      <c r="C25" s="47"/>
      <c r="D25" s="49">
        <v>168000</v>
      </c>
      <c r="E25" s="49">
        <v>216278.81</v>
      </c>
      <c r="IV25"/>
    </row>
    <row r="26" spans="1:256" s="55" customFormat="1" ht="79.5" customHeight="1">
      <c r="A26" s="46" t="s">
        <v>239</v>
      </c>
      <c r="B26" s="47" t="s">
        <v>240</v>
      </c>
      <c r="C26" s="47"/>
      <c r="D26" s="48">
        <f>D27</f>
        <v>0</v>
      </c>
      <c r="E26" s="48">
        <f>E27</f>
        <v>-22473.58</v>
      </c>
      <c r="IV26"/>
    </row>
    <row r="27" spans="1:256" s="55" customFormat="1" ht="117.75" customHeight="1">
      <c r="A27" s="46" t="s">
        <v>241</v>
      </c>
      <c r="B27" s="47" t="s">
        <v>242</v>
      </c>
      <c r="C27" s="47"/>
      <c r="D27" s="49"/>
      <c r="E27" s="49">
        <v>-22473.58</v>
      </c>
      <c r="IV27"/>
    </row>
    <row r="28" spans="1:256" s="55" customFormat="1" ht="19.5" customHeight="1">
      <c r="A28" s="46" t="s">
        <v>243</v>
      </c>
      <c r="B28" s="47" t="s">
        <v>244</v>
      </c>
      <c r="C28" s="47"/>
      <c r="D28" s="48">
        <f>D29</f>
        <v>60000</v>
      </c>
      <c r="E28" s="48">
        <f>E29</f>
        <v>40553.4</v>
      </c>
      <c r="IV28"/>
    </row>
    <row r="29" spans="1:256" s="55" customFormat="1" ht="19.5" customHeight="1">
      <c r="A29" s="46" t="s">
        <v>245</v>
      </c>
      <c r="B29" s="47" t="s">
        <v>246</v>
      </c>
      <c r="C29" s="47"/>
      <c r="D29" s="48">
        <f>D30+D31</f>
        <v>60000</v>
      </c>
      <c r="E29" s="48">
        <f>E30+E31</f>
        <v>40553.4</v>
      </c>
      <c r="IV29"/>
    </row>
    <row r="30" spans="1:256" s="55" customFormat="1" ht="19.5" customHeight="1">
      <c r="A30" s="46" t="s">
        <v>247</v>
      </c>
      <c r="B30" s="47" t="s">
        <v>246</v>
      </c>
      <c r="C30" s="47"/>
      <c r="D30" s="49">
        <v>60000</v>
      </c>
      <c r="E30" s="49">
        <v>40553.4</v>
      </c>
      <c r="IV30"/>
    </row>
    <row r="31" spans="1:256" s="55" customFormat="1" ht="34.5" customHeight="1">
      <c r="A31" s="46" t="s">
        <v>248</v>
      </c>
      <c r="B31" s="47" t="s">
        <v>249</v>
      </c>
      <c r="C31" s="47"/>
      <c r="D31" s="48"/>
      <c r="E31" s="48"/>
      <c r="IV31"/>
    </row>
    <row r="32" spans="1:256" s="55" customFormat="1" ht="19.5" customHeight="1">
      <c r="A32" s="46" t="s">
        <v>250</v>
      </c>
      <c r="B32" s="47" t="s">
        <v>251</v>
      </c>
      <c r="C32" s="47"/>
      <c r="D32" s="48">
        <f>D33+D35</f>
        <v>227000</v>
      </c>
      <c r="E32" s="48">
        <f>E33+E35</f>
        <v>195926.38999999998</v>
      </c>
      <c r="IV32"/>
    </row>
    <row r="33" spans="1:256" s="55" customFormat="1" ht="19.5" customHeight="1">
      <c r="A33" s="46" t="s">
        <v>252</v>
      </c>
      <c r="B33" s="47" t="s">
        <v>253</v>
      </c>
      <c r="C33" s="47"/>
      <c r="D33" s="48">
        <f>D34</f>
        <v>29000</v>
      </c>
      <c r="E33" s="48">
        <f>E34</f>
        <v>20357.27</v>
      </c>
      <c r="IV33"/>
    </row>
    <row r="34" spans="1:256" s="55" customFormat="1" ht="49.5" customHeight="1">
      <c r="A34" s="46" t="s">
        <v>254</v>
      </c>
      <c r="B34" s="47" t="s">
        <v>255</v>
      </c>
      <c r="C34" s="47"/>
      <c r="D34" s="49">
        <v>29000</v>
      </c>
      <c r="E34" s="49">
        <v>20357.27</v>
      </c>
      <c r="IV34"/>
    </row>
    <row r="35" spans="1:256" s="55" customFormat="1" ht="19.5" customHeight="1">
      <c r="A35" s="46" t="s">
        <v>256</v>
      </c>
      <c r="B35" s="47" t="s">
        <v>257</v>
      </c>
      <c r="C35" s="47"/>
      <c r="D35" s="48">
        <f>D36+D38</f>
        <v>198000</v>
      </c>
      <c r="E35" s="48">
        <f>E36+E38</f>
        <v>175569.12</v>
      </c>
      <c r="IV35"/>
    </row>
    <row r="36" spans="1:256" s="55" customFormat="1" ht="19.5" customHeight="1">
      <c r="A36" s="46" t="s">
        <v>258</v>
      </c>
      <c r="B36" s="47" t="s">
        <v>259</v>
      </c>
      <c r="C36" s="47"/>
      <c r="D36" s="48">
        <f>D37</f>
        <v>176000</v>
      </c>
      <c r="E36" s="48">
        <f>E37</f>
        <v>154426.26</v>
      </c>
      <c r="IV36"/>
    </row>
    <row r="37" spans="1:256" s="55" customFormat="1" ht="34.5" customHeight="1">
      <c r="A37" s="46" t="s">
        <v>260</v>
      </c>
      <c r="B37" s="47" t="s">
        <v>261</v>
      </c>
      <c r="C37" s="47"/>
      <c r="D37" s="49">
        <v>176000</v>
      </c>
      <c r="E37" s="49">
        <v>154426.26</v>
      </c>
      <c r="IV37"/>
    </row>
    <row r="38" spans="1:256" s="55" customFormat="1" ht="19.5" customHeight="1">
      <c r="A38" s="46" t="s">
        <v>262</v>
      </c>
      <c r="B38" s="47" t="s">
        <v>263</v>
      </c>
      <c r="C38" s="47"/>
      <c r="D38" s="48">
        <f>D39</f>
        <v>22000</v>
      </c>
      <c r="E38" s="48">
        <f>E39</f>
        <v>21142.86</v>
      </c>
      <c r="IV38"/>
    </row>
    <row r="39" spans="1:256" s="55" customFormat="1" ht="34.5" customHeight="1">
      <c r="A39" s="46" t="s">
        <v>264</v>
      </c>
      <c r="B39" s="47" t="s">
        <v>265</v>
      </c>
      <c r="C39" s="47"/>
      <c r="D39" s="49">
        <v>22000</v>
      </c>
      <c r="E39" s="49">
        <v>21142.86</v>
      </c>
      <c r="IV39"/>
    </row>
    <row r="40" spans="1:256" s="55" customFormat="1" ht="19.5" customHeight="1">
      <c r="A40" s="46" t="s">
        <v>266</v>
      </c>
      <c r="B40" s="47" t="s">
        <v>267</v>
      </c>
      <c r="C40" s="47"/>
      <c r="D40" s="48">
        <f aca="true" t="shared" si="1" ref="D40:D41">D41</f>
        <v>8000</v>
      </c>
      <c r="E40" s="48">
        <f aca="true" t="shared" si="2" ref="E40:E41">E41</f>
        <v>2640</v>
      </c>
      <c r="IV40"/>
    </row>
    <row r="41" spans="1:256" s="55" customFormat="1" ht="49.5" customHeight="1">
      <c r="A41" s="46" t="s">
        <v>268</v>
      </c>
      <c r="B41" s="47" t="s">
        <v>269</v>
      </c>
      <c r="C41" s="47"/>
      <c r="D41" s="48">
        <f t="shared" si="1"/>
        <v>8000</v>
      </c>
      <c r="E41" s="48">
        <f t="shared" si="2"/>
        <v>2640</v>
      </c>
      <c r="IV41"/>
    </row>
    <row r="42" spans="1:256" s="55" customFormat="1" ht="75" customHeight="1">
      <c r="A42" s="46" t="s">
        <v>270</v>
      </c>
      <c r="B42" s="47" t="s">
        <v>271</v>
      </c>
      <c r="C42" s="47"/>
      <c r="D42" s="49">
        <v>8000</v>
      </c>
      <c r="E42" s="49">
        <v>2640</v>
      </c>
      <c r="IV42"/>
    </row>
    <row r="43" spans="1:256" s="55" customFormat="1" ht="49.5" customHeight="1">
      <c r="A43" s="46" t="s">
        <v>272</v>
      </c>
      <c r="B43" s="47" t="s">
        <v>273</v>
      </c>
      <c r="C43" s="47"/>
      <c r="D43" s="48">
        <f aca="true" t="shared" si="3" ref="D43:D45">D44</f>
        <v>0</v>
      </c>
      <c r="E43" s="48">
        <f aca="true" t="shared" si="4" ref="E43:E45">E44</f>
        <v>190.84</v>
      </c>
      <c r="IV43"/>
    </row>
    <row r="44" spans="1:256" s="55" customFormat="1" ht="93.75" customHeight="1">
      <c r="A44" s="46" t="s">
        <v>274</v>
      </c>
      <c r="B44" s="47" t="s">
        <v>275</v>
      </c>
      <c r="C44" s="47"/>
      <c r="D44" s="48">
        <f t="shared" si="3"/>
        <v>0</v>
      </c>
      <c r="E44" s="48">
        <f t="shared" si="4"/>
        <v>190.84</v>
      </c>
      <c r="IV44"/>
    </row>
    <row r="45" spans="1:256" s="55" customFormat="1" ht="79.5" customHeight="1">
      <c r="A45" s="46" t="s">
        <v>276</v>
      </c>
      <c r="B45" s="47" t="s">
        <v>277</v>
      </c>
      <c r="C45" s="47"/>
      <c r="D45" s="48">
        <f t="shared" si="3"/>
        <v>0</v>
      </c>
      <c r="E45" s="48">
        <f t="shared" si="4"/>
        <v>190.84</v>
      </c>
      <c r="IV45"/>
    </row>
    <row r="46" spans="1:256" s="55" customFormat="1" ht="79.5" customHeight="1">
      <c r="A46" s="46" t="s">
        <v>278</v>
      </c>
      <c r="B46" s="47" t="s">
        <v>279</v>
      </c>
      <c r="C46" s="47"/>
      <c r="D46" s="49"/>
      <c r="E46" s="49">
        <v>190.84</v>
      </c>
      <c r="IV46"/>
    </row>
    <row r="47" spans="1:256" s="55" customFormat="1" ht="34.5" customHeight="1">
      <c r="A47" s="46" t="s">
        <v>280</v>
      </c>
      <c r="B47" s="47" t="s">
        <v>281</v>
      </c>
      <c r="C47" s="47"/>
      <c r="D47" s="48">
        <f aca="true" t="shared" si="5" ref="D47:D49">D48</f>
        <v>0</v>
      </c>
      <c r="E47" s="48">
        <f aca="true" t="shared" si="6" ref="E47:E49">E48</f>
        <v>268604.81</v>
      </c>
      <c r="IV47"/>
    </row>
    <row r="48" spans="1:256" s="55" customFormat="1" ht="19.5" customHeight="1">
      <c r="A48" s="46" t="s">
        <v>282</v>
      </c>
      <c r="B48" s="47" t="s">
        <v>283</v>
      </c>
      <c r="C48" s="47"/>
      <c r="D48" s="48">
        <f t="shared" si="5"/>
        <v>0</v>
      </c>
      <c r="E48" s="48">
        <f t="shared" si="6"/>
        <v>268604.81</v>
      </c>
      <c r="IV48"/>
    </row>
    <row r="49" spans="1:256" s="55" customFormat="1" ht="19.5" customHeight="1">
      <c r="A49" s="46" t="s">
        <v>284</v>
      </c>
      <c r="B49" s="47" t="s">
        <v>285</v>
      </c>
      <c r="C49" s="47"/>
      <c r="D49" s="48">
        <f t="shared" si="5"/>
        <v>0</v>
      </c>
      <c r="E49" s="48">
        <f t="shared" si="6"/>
        <v>268604.81</v>
      </c>
      <c r="IV49"/>
    </row>
    <row r="50" spans="1:256" s="55" customFormat="1" ht="34.5" customHeight="1">
      <c r="A50" s="46" t="s">
        <v>286</v>
      </c>
      <c r="B50" s="47" t="s">
        <v>287</v>
      </c>
      <c r="C50" s="47"/>
      <c r="D50" s="49"/>
      <c r="E50" s="49">
        <v>268604.81</v>
      </c>
      <c r="IV50"/>
    </row>
    <row r="51" spans="1:256" s="55" customFormat="1" ht="34.5" customHeight="1">
      <c r="A51" s="46" t="s">
        <v>288</v>
      </c>
      <c r="B51" s="47" t="s">
        <v>289</v>
      </c>
      <c r="C51" s="47"/>
      <c r="D51" s="48">
        <f aca="true" t="shared" si="7" ref="D51:D53">D52</f>
        <v>477800</v>
      </c>
      <c r="E51" s="48">
        <f aca="true" t="shared" si="8" ref="E51:E53">E52</f>
        <v>0</v>
      </c>
      <c r="IV51"/>
    </row>
    <row r="52" spans="1:256" s="55" customFormat="1" ht="79.5" customHeight="1">
      <c r="A52" s="46" t="s">
        <v>290</v>
      </c>
      <c r="B52" s="47" t="s">
        <v>291</v>
      </c>
      <c r="C52" s="47"/>
      <c r="D52" s="48">
        <f t="shared" si="7"/>
        <v>477800</v>
      </c>
      <c r="E52" s="48">
        <f t="shared" si="8"/>
        <v>0</v>
      </c>
      <c r="IV52"/>
    </row>
    <row r="53" spans="1:256" s="55" customFormat="1" ht="93.75" customHeight="1">
      <c r="A53" s="46" t="s">
        <v>292</v>
      </c>
      <c r="B53" s="47" t="s">
        <v>293</v>
      </c>
      <c r="C53" s="47"/>
      <c r="D53" s="48">
        <f t="shared" si="7"/>
        <v>477800</v>
      </c>
      <c r="E53" s="48">
        <f t="shared" si="8"/>
        <v>0</v>
      </c>
      <c r="IV53"/>
    </row>
    <row r="54" spans="1:256" s="55" customFormat="1" ht="93.75" customHeight="1">
      <c r="A54" s="46" t="s">
        <v>294</v>
      </c>
      <c r="B54" s="47" t="s">
        <v>295</v>
      </c>
      <c r="C54" s="47"/>
      <c r="D54" s="49">
        <f>316240+1117650-957980-10+1900</f>
        <v>477800</v>
      </c>
      <c r="E54" s="49"/>
      <c r="IV54"/>
    </row>
    <row r="55" spans="1:256" s="55" customFormat="1" ht="19.5" customHeight="1">
      <c r="A55" s="46" t="s">
        <v>296</v>
      </c>
      <c r="B55" s="47" t="s">
        <v>297</v>
      </c>
      <c r="C55" s="47"/>
      <c r="D55" s="48">
        <f>D56</f>
        <v>15832941</v>
      </c>
      <c r="E55" s="48">
        <f>E56</f>
        <v>15376109.47</v>
      </c>
      <c r="IV55"/>
    </row>
    <row r="56" spans="1:256" s="55" customFormat="1" ht="34.5" customHeight="1">
      <c r="A56" s="46" t="s">
        <v>298</v>
      </c>
      <c r="B56" s="47" t="s">
        <v>299</v>
      </c>
      <c r="C56" s="47"/>
      <c r="D56" s="48">
        <f>D57+D64+D69+D76</f>
        <v>15832941</v>
      </c>
      <c r="E56" s="48">
        <f>E57+E64+E69+E76</f>
        <v>15376109.47</v>
      </c>
      <c r="IV56"/>
    </row>
    <row r="57" spans="1:256" s="55" customFormat="1" ht="19.5" customHeight="1">
      <c r="A57" s="46" t="s">
        <v>300</v>
      </c>
      <c r="B57" s="47" t="s">
        <v>301</v>
      </c>
      <c r="C57" s="47"/>
      <c r="D57" s="48">
        <f>D60+D58+D62</f>
        <v>11895800</v>
      </c>
      <c r="E57" s="48">
        <f>E60+E58+E62</f>
        <v>11895800</v>
      </c>
      <c r="IV57"/>
    </row>
    <row r="58" spans="1:256" s="55" customFormat="1" ht="34.5" customHeight="1">
      <c r="A58" s="46" t="s">
        <v>302</v>
      </c>
      <c r="B58" s="47" t="s">
        <v>303</v>
      </c>
      <c r="C58" s="47"/>
      <c r="D58" s="48">
        <f>D59</f>
        <v>5075000</v>
      </c>
      <c r="E58" s="48">
        <f>E59</f>
        <v>5075000</v>
      </c>
      <c r="IV58"/>
    </row>
    <row r="59" spans="1:256" s="55" customFormat="1" ht="34.5" customHeight="1">
      <c r="A59" s="46" t="s">
        <v>304</v>
      </c>
      <c r="B59" s="47" t="s">
        <v>305</v>
      </c>
      <c r="C59" s="47"/>
      <c r="D59" s="49">
        <v>5075000</v>
      </c>
      <c r="E59" s="49">
        <v>5075000</v>
      </c>
      <c r="IV59"/>
    </row>
    <row r="60" spans="1:256" s="55" customFormat="1" ht="49.5" customHeight="1">
      <c r="A60" s="46" t="s">
        <v>306</v>
      </c>
      <c r="B60" s="47" t="s">
        <v>307</v>
      </c>
      <c r="C60" s="47"/>
      <c r="D60" s="48">
        <f>D61</f>
        <v>6757800</v>
      </c>
      <c r="E60" s="48">
        <f>E61</f>
        <v>6757800</v>
      </c>
      <c r="IV60"/>
    </row>
    <row r="61" spans="1:256" s="55" customFormat="1" ht="49.5" customHeight="1">
      <c r="A61" s="46" t="s">
        <v>308</v>
      </c>
      <c r="B61" s="47" t="s">
        <v>309</v>
      </c>
      <c r="C61" s="47"/>
      <c r="D61" s="49">
        <v>6757800</v>
      </c>
      <c r="E61" s="49">
        <v>6757800</v>
      </c>
      <c r="IV61"/>
    </row>
    <row r="62" spans="1:256" s="55" customFormat="1" ht="19.5" customHeight="1">
      <c r="A62" s="46" t="s">
        <v>310</v>
      </c>
      <c r="B62" s="47" t="s">
        <v>311</v>
      </c>
      <c r="C62" s="47"/>
      <c r="D62" s="48">
        <f>D63</f>
        <v>63000</v>
      </c>
      <c r="E62" s="48">
        <f>E63</f>
        <v>63000</v>
      </c>
      <c r="IV62"/>
    </row>
    <row r="63" spans="1:256" s="55" customFormat="1" ht="19.5" customHeight="1">
      <c r="A63" s="46" t="s">
        <v>312</v>
      </c>
      <c r="B63" s="47" t="s">
        <v>313</v>
      </c>
      <c r="C63" s="47"/>
      <c r="D63" s="49">
        <v>63000</v>
      </c>
      <c r="E63" s="49">
        <v>63000</v>
      </c>
      <c r="IV63"/>
    </row>
    <row r="64" spans="1:256" s="55" customFormat="1" ht="34.5" customHeight="1">
      <c r="A64" s="46" t="s">
        <v>314</v>
      </c>
      <c r="B64" s="47" t="s">
        <v>315</v>
      </c>
      <c r="C64" s="47"/>
      <c r="D64" s="48">
        <f>D67+D65</f>
        <v>2966941</v>
      </c>
      <c r="E64" s="48">
        <f>E67+E65</f>
        <v>2531425.47</v>
      </c>
      <c r="IV64"/>
    </row>
    <row r="65" spans="1:256" s="55" customFormat="1" ht="64.5" customHeight="1">
      <c r="A65" s="46" t="s">
        <v>316</v>
      </c>
      <c r="B65" s="47" t="s">
        <v>317</v>
      </c>
      <c r="C65" s="47"/>
      <c r="D65" s="48">
        <f>D66</f>
        <v>262000</v>
      </c>
      <c r="E65" s="48">
        <f>E66</f>
        <v>261747.47</v>
      </c>
      <c r="IV65"/>
    </row>
    <row r="66" spans="1:256" s="55" customFormat="1" ht="79.5" customHeight="1">
      <c r="A66" s="46" t="s">
        <v>318</v>
      </c>
      <c r="B66" s="47" t="s">
        <v>319</v>
      </c>
      <c r="C66" s="47"/>
      <c r="D66" s="49">
        <f>26200+235800</f>
        <v>262000</v>
      </c>
      <c r="E66" s="49">
        <v>261747.47</v>
      </c>
      <c r="IV66"/>
    </row>
    <row r="67" spans="1:256" s="55" customFormat="1" ht="19.5" customHeight="1">
      <c r="A67" s="46" t="s">
        <v>320</v>
      </c>
      <c r="B67" s="47" t="s">
        <v>321</v>
      </c>
      <c r="C67" s="47"/>
      <c r="D67" s="48">
        <f>D68</f>
        <v>2704941</v>
      </c>
      <c r="E67" s="48">
        <f>E68</f>
        <v>2269678</v>
      </c>
      <c r="IV67"/>
    </row>
    <row r="68" spans="1:256" s="55" customFormat="1" ht="19.5" customHeight="1">
      <c r="A68" s="46" t="s">
        <v>322</v>
      </c>
      <c r="B68" s="47" t="s">
        <v>323</v>
      </c>
      <c r="C68" s="47"/>
      <c r="D68" s="49">
        <f>2500000+147000+41000+16941</f>
        <v>2704941</v>
      </c>
      <c r="E68" s="49">
        <v>2269678</v>
      </c>
      <c r="IV68"/>
    </row>
    <row r="69" spans="1:256" s="55" customFormat="1" ht="19.5" customHeight="1">
      <c r="A69" s="46" t="s">
        <v>324</v>
      </c>
      <c r="B69" s="47" t="s">
        <v>325</v>
      </c>
      <c r="C69" s="47"/>
      <c r="D69" s="48">
        <f>D72+D74+D70</f>
        <v>175200</v>
      </c>
      <c r="E69" s="48">
        <f>E72+E74+E70</f>
        <v>158884</v>
      </c>
      <c r="IV69"/>
    </row>
    <row r="70" spans="1:256" s="55" customFormat="1" ht="34.5" customHeight="1">
      <c r="A70" s="46" t="s">
        <v>326</v>
      </c>
      <c r="B70" s="47" t="s">
        <v>327</v>
      </c>
      <c r="C70" s="47"/>
      <c r="D70" s="48">
        <f>D71</f>
        <v>1000</v>
      </c>
      <c r="E70" s="48">
        <f>E71</f>
        <v>1000</v>
      </c>
      <c r="IV70"/>
    </row>
    <row r="71" spans="1:256" s="55" customFormat="1" ht="34.5" customHeight="1">
      <c r="A71" s="46" t="s">
        <v>328</v>
      </c>
      <c r="B71" s="47" t="s">
        <v>329</v>
      </c>
      <c r="C71" s="47"/>
      <c r="D71" s="49">
        <v>1000</v>
      </c>
      <c r="E71" s="49">
        <v>1000</v>
      </c>
      <c r="IV71"/>
    </row>
    <row r="72" spans="1:256" s="55" customFormat="1" ht="49.5" customHeight="1">
      <c r="A72" s="46" t="s">
        <v>330</v>
      </c>
      <c r="B72" s="47" t="s">
        <v>331</v>
      </c>
      <c r="C72" s="47"/>
      <c r="D72" s="48">
        <f>D73</f>
        <v>148200</v>
      </c>
      <c r="E72" s="48">
        <f>E73</f>
        <v>148200</v>
      </c>
      <c r="IV72"/>
    </row>
    <row r="73" spans="1:256" s="55" customFormat="1" ht="49.5" customHeight="1">
      <c r="A73" s="46" t="s">
        <v>332</v>
      </c>
      <c r="B73" s="47" t="s">
        <v>333</v>
      </c>
      <c r="C73" s="47"/>
      <c r="D73" s="49">
        <f>139900+8300</f>
        <v>148200</v>
      </c>
      <c r="E73" s="49">
        <f>139900+8300</f>
        <v>148200</v>
      </c>
      <c r="IV73"/>
    </row>
    <row r="74" spans="1:256" s="55" customFormat="1" ht="32.25" customHeight="1">
      <c r="A74" s="57" t="s">
        <v>334</v>
      </c>
      <c r="B74" s="58" t="s">
        <v>335</v>
      </c>
      <c r="C74" s="58"/>
      <c r="D74" s="48">
        <f>D75</f>
        <v>26000</v>
      </c>
      <c r="E74" s="48">
        <f>E75</f>
        <v>9684</v>
      </c>
      <c r="IV74"/>
    </row>
    <row r="75" spans="1:256" s="55" customFormat="1" ht="32.25" customHeight="1">
      <c r="A75" s="59" t="s">
        <v>336</v>
      </c>
      <c r="B75" s="58" t="s">
        <v>337</v>
      </c>
      <c r="C75" s="58"/>
      <c r="D75" s="49">
        <v>26000</v>
      </c>
      <c r="E75" s="49">
        <v>9684</v>
      </c>
      <c r="IV75"/>
    </row>
    <row r="76" spans="1:256" s="55" customFormat="1" ht="19.5" customHeight="1">
      <c r="A76" s="46" t="s">
        <v>338</v>
      </c>
      <c r="B76" s="47" t="s">
        <v>339</v>
      </c>
      <c r="C76" s="47"/>
      <c r="D76" s="48">
        <f>D77+D79</f>
        <v>795000</v>
      </c>
      <c r="E76" s="48">
        <f>E77+E79</f>
        <v>790000</v>
      </c>
      <c r="IV76"/>
    </row>
    <row r="77" spans="1:256" s="55" customFormat="1" ht="64.5" customHeight="1">
      <c r="A77" s="46" t="s">
        <v>340</v>
      </c>
      <c r="B77" s="47" t="s">
        <v>341</v>
      </c>
      <c r="C77" s="47"/>
      <c r="D77" s="48">
        <f>D78</f>
        <v>5000</v>
      </c>
      <c r="E77" s="48">
        <f>E78</f>
        <v>0</v>
      </c>
      <c r="IV77"/>
    </row>
    <row r="78" spans="1:256" s="55" customFormat="1" ht="75" customHeight="1">
      <c r="A78" s="59" t="s">
        <v>342</v>
      </c>
      <c r="B78" s="47" t="s">
        <v>343</v>
      </c>
      <c r="C78" s="47"/>
      <c r="D78" s="49">
        <v>5000</v>
      </c>
      <c r="E78" s="49"/>
      <c r="IV78"/>
    </row>
    <row r="79" spans="1:256" s="55" customFormat="1" ht="19.5" customHeight="1">
      <c r="A79" s="59" t="s">
        <v>344</v>
      </c>
      <c r="B79" s="47" t="s">
        <v>345</v>
      </c>
      <c r="C79" s="47"/>
      <c r="D79" s="48">
        <f>D80</f>
        <v>790000</v>
      </c>
      <c r="E79" s="48">
        <f>E80</f>
        <v>790000</v>
      </c>
      <c r="IV79"/>
    </row>
    <row r="80" spans="1:256" s="55" customFormat="1" ht="34.5" customHeight="1">
      <c r="A80" s="59" t="s">
        <v>346</v>
      </c>
      <c r="B80" s="56" t="s">
        <v>347</v>
      </c>
      <c r="C80" s="56"/>
      <c r="D80" s="49">
        <f>10000+750000+30000</f>
        <v>790000</v>
      </c>
      <c r="E80" s="49">
        <f>10000+750000+30000</f>
        <v>790000</v>
      </c>
      <c r="IV80"/>
    </row>
    <row r="81" spans="1:256" s="55" customFormat="1" ht="19.5" customHeight="1">
      <c r="A81" s="60"/>
      <c r="B81" s="61" t="s">
        <v>348</v>
      </c>
      <c r="C81" s="61"/>
      <c r="D81" s="48">
        <f>D13+D55</f>
        <v>17494441</v>
      </c>
      <c r="E81" s="48">
        <f>E13+E55</f>
        <v>16772706.9</v>
      </c>
      <c r="IV81"/>
    </row>
    <row r="82" spans="1:256" s="55" customFormat="1" ht="18" customHeight="1">
      <c r="A82" s="38"/>
      <c r="B82" s="38"/>
      <c r="C82" s="38"/>
      <c r="D82" s="38"/>
      <c r="IV82"/>
    </row>
    <row r="83" spans="1:256" s="55" customFormat="1" ht="18" customHeight="1">
      <c r="A83" s="38" t="s">
        <v>204</v>
      </c>
      <c r="B83" s="38"/>
      <c r="C83" s="62" t="s">
        <v>205</v>
      </c>
      <c r="D83" s="38"/>
      <c r="IV83"/>
    </row>
    <row r="84" ht="18" customHeight="1"/>
    <row r="94" spans="3:5" ht="12.75" customHeight="1">
      <c r="C94" s="3"/>
      <c r="D94" s="3"/>
      <c r="E94" s="3"/>
    </row>
  </sheetData>
  <sheetProtection selectLockedCells="1" selectUnlockedCells="1"/>
  <mergeCells count="81">
    <mergeCell ref="B1:C1"/>
    <mergeCell ref="D1:E1"/>
    <mergeCell ref="D2:E2"/>
    <mergeCell ref="D3:E3"/>
    <mergeCell ref="A6:E6"/>
    <mergeCell ref="A7:E7"/>
    <mergeCell ref="A8:E8"/>
    <mergeCell ref="A10:A12"/>
    <mergeCell ref="B10:C12"/>
    <mergeCell ref="D10:D12"/>
    <mergeCell ref="E10:E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C94:E94"/>
  </mergeCells>
  <printOptions/>
  <pageMargins left="0.9840277777777778" right="0.39375" top="0.8861111111111112" bottom="0.8861111111111112" header="0.5118110236220472" footer="0.5118110236220472"/>
  <pageSetup fitToHeight="4"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172"/>
  <sheetViews>
    <sheetView view="pageBreakPreview" zoomScale="75" zoomScaleNormal="78" zoomScaleSheetLayoutView="75" workbookViewId="0" topLeftCell="A88">
      <selection activeCell="E185" sqref="E185"/>
    </sheetView>
  </sheetViews>
  <sheetFormatPr defaultColWidth="9.140625" defaultRowHeight="18" customHeight="1"/>
  <cols>
    <col min="1" max="1" width="52.8515625" style="63" customWidth="1"/>
    <col min="2" max="2" width="9.8515625" style="63" customWidth="1"/>
    <col min="3" max="3" width="12.7109375" style="63" customWidth="1"/>
    <col min="4" max="4" width="15.8515625" style="63" customWidth="1"/>
    <col min="5" max="5" width="9.8515625" style="63" customWidth="1"/>
    <col min="6" max="7" width="16.7109375" style="63" customWidth="1"/>
    <col min="8" max="174" width="8.8515625" style="63" customWidth="1"/>
    <col min="175" max="208" width="11.57421875" style="0" customWidth="1"/>
    <col min="209" max="16384" width="11.57421875" style="0" customWidth="1"/>
  </cols>
  <sheetData>
    <row r="1" spans="2:7" ht="18" customHeight="1">
      <c r="B1" s="64"/>
      <c r="C1" s="64"/>
      <c r="D1" s="65"/>
      <c r="E1" s="66" t="s">
        <v>349</v>
      </c>
      <c r="F1" s="66"/>
      <c r="G1" s="66"/>
    </row>
    <row r="2" spans="2:7" ht="18" customHeight="1">
      <c r="B2" s="67"/>
      <c r="C2" s="65"/>
      <c r="D2" s="65"/>
      <c r="E2" s="66" t="s">
        <v>207</v>
      </c>
      <c r="F2" s="66"/>
      <c r="G2" s="66"/>
    </row>
    <row r="3" spans="2:7" ht="18" customHeight="1">
      <c r="B3" s="67"/>
      <c r="C3" s="65"/>
      <c r="D3" s="65"/>
      <c r="E3" s="66" t="s">
        <v>208</v>
      </c>
      <c r="F3" s="66"/>
      <c r="G3" s="66"/>
    </row>
    <row r="4" spans="3:7" ht="18" customHeight="1">
      <c r="C4" s="41"/>
      <c r="D4" s="41"/>
      <c r="E4" s="41" t="s">
        <v>176</v>
      </c>
      <c r="F4" s="41"/>
      <c r="G4" s="41"/>
    </row>
    <row r="5" spans="3:6" ht="18" customHeight="1">
      <c r="C5" s="68"/>
      <c r="D5" s="69"/>
      <c r="E5" s="70"/>
      <c r="F5" s="70"/>
    </row>
    <row r="6" spans="1:7" ht="20.25" customHeight="1">
      <c r="A6" s="71" t="s">
        <v>350</v>
      </c>
      <c r="B6" s="71"/>
      <c r="C6" s="71"/>
      <c r="D6" s="71"/>
      <c r="E6" s="71"/>
      <c r="F6" s="71"/>
      <c r="G6" s="71"/>
    </row>
    <row r="7" spans="1:7" ht="20.25" customHeight="1">
      <c r="A7" s="71" t="s">
        <v>351</v>
      </c>
      <c r="B7" s="71"/>
      <c r="C7" s="71"/>
      <c r="D7" s="71"/>
      <c r="E7" s="71"/>
      <c r="F7" s="71"/>
      <c r="G7" s="71"/>
    </row>
    <row r="8" spans="1:7" ht="20.25" customHeight="1">
      <c r="A8" s="72" t="s">
        <v>352</v>
      </c>
      <c r="B8" s="72"/>
      <c r="C8" s="72"/>
      <c r="D8" s="72"/>
      <c r="E8" s="72"/>
      <c r="F8" s="72"/>
      <c r="G8" s="72"/>
    </row>
    <row r="9" spans="1:7" ht="20.25" customHeight="1">
      <c r="A9" s="71" t="s">
        <v>3</v>
      </c>
      <c r="B9" s="71"/>
      <c r="C9" s="71"/>
      <c r="D9" s="71"/>
      <c r="E9" s="71"/>
      <c r="F9" s="71"/>
      <c r="G9" s="71"/>
    </row>
    <row r="10" spans="1:7" ht="19.5" customHeight="1">
      <c r="A10" s="73"/>
      <c r="B10" s="73"/>
      <c r="C10" s="73"/>
      <c r="D10" s="73"/>
      <c r="E10" s="73"/>
      <c r="F10" s="73"/>
      <c r="G10" s="74" t="s">
        <v>181</v>
      </c>
    </row>
    <row r="11" spans="1:7" ht="19.5" customHeight="1">
      <c r="A11" s="75" t="s">
        <v>353</v>
      </c>
      <c r="B11" s="76" t="s">
        <v>354</v>
      </c>
      <c r="C11" s="76"/>
      <c r="D11" s="76"/>
      <c r="E11" s="76"/>
      <c r="F11" s="77" t="s">
        <v>355</v>
      </c>
      <c r="G11" s="78" t="s">
        <v>11</v>
      </c>
    </row>
    <row r="12" spans="1:7" ht="18" customHeight="1">
      <c r="A12" s="75"/>
      <c r="B12" s="75" t="s">
        <v>356</v>
      </c>
      <c r="C12" s="75" t="s">
        <v>357</v>
      </c>
      <c r="D12" s="75" t="s">
        <v>358</v>
      </c>
      <c r="E12" s="75" t="s">
        <v>359</v>
      </c>
      <c r="F12" s="77" t="s">
        <v>360</v>
      </c>
      <c r="G12" s="78"/>
    </row>
    <row r="13" spans="1:7" ht="18" customHeight="1">
      <c r="A13" s="75"/>
      <c r="B13" s="75"/>
      <c r="C13" s="75"/>
      <c r="D13" s="75"/>
      <c r="E13" s="75"/>
      <c r="F13" s="79" t="s">
        <v>361</v>
      </c>
      <c r="G13" s="80" t="s">
        <v>362</v>
      </c>
    </row>
    <row r="14" spans="1:7" ht="18" customHeight="1">
      <c r="A14" s="75"/>
      <c r="B14" s="75"/>
      <c r="C14" s="75"/>
      <c r="D14" s="75"/>
      <c r="E14" s="75"/>
      <c r="F14" s="79"/>
      <c r="G14" s="80"/>
    </row>
    <row r="15" spans="1:7" ht="19.5" customHeight="1">
      <c r="A15" s="81" t="s">
        <v>363</v>
      </c>
      <c r="B15" s="82">
        <v>1</v>
      </c>
      <c r="C15" s="82"/>
      <c r="D15" s="83"/>
      <c r="E15" s="83"/>
      <c r="F15" s="84">
        <f>F16+F23+F42+F37</f>
        <v>6222048.3100000005</v>
      </c>
      <c r="G15" s="84">
        <f>G16+G23+G42+G37</f>
        <v>6112699.92</v>
      </c>
    </row>
    <row r="16" spans="1:7" ht="49.5" customHeight="1">
      <c r="A16" s="81" t="s">
        <v>364</v>
      </c>
      <c r="B16" s="82">
        <v>1</v>
      </c>
      <c r="C16" s="82">
        <v>2</v>
      </c>
      <c r="D16" s="83"/>
      <c r="E16" s="83"/>
      <c r="F16" s="84">
        <f aca="true" t="shared" si="0" ref="F16:F17">F17</f>
        <v>962406.25</v>
      </c>
      <c r="G16" s="84">
        <f aca="true" t="shared" si="1" ref="G16:G17">G17</f>
        <v>962406.25</v>
      </c>
    </row>
    <row r="17" spans="1:7" ht="61.5" customHeight="1">
      <c r="A17" s="81" t="s">
        <v>365</v>
      </c>
      <c r="B17" s="82">
        <v>1</v>
      </c>
      <c r="C17" s="82">
        <v>2</v>
      </c>
      <c r="D17" s="83" t="s">
        <v>366</v>
      </c>
      <c r="E17" s="83"/>
      <c r="F17" s="84">
        <f t="shared" si="0"/>
        <v>962406.25</v>
      </c>
      <c r="G17" s="84">
        <f t="shared" si="1"/>
        <v>962406.25</v>
      </c>
    </row>
    <row r="18" spans="1:7" ht="49.5" customHeight="1">
      <c r="A18" s="81" t="s">
        <v>367</v>
      </c>
      <c r="B18" s="82">
        <v>1</v>
      </c>
      <c r="C18" s="82">
        <v>2</v>
      </c>
      <c r="D18" s="83" t="s">
        <v>368</v>
      </c>
      <c r="E18" s="83"/>
      <c r="F18" s="84">
        <f>F19+F21</f>
        <v>962406.25</v>
      </c>
      <c r="G18" s="84">
        <f>G19+G21</f>
        <v>962406.25</v>
      </c>
    </row>
    <row r="19" spans="1:7" ht="34.5" customHeight="1">
      <c r="A19" s="81" t="s">
        <v>369</v>
      </c>
      <c r="B19" s="82">
        <v>1</v>
      </c>
      <c r="C19" s="82">
        <v>2</v>
      </c>
      <c r="D19" s="83" t="s">
        <v>370</v>
      </c>
      <c r="E19" s="83"/>
      <c r="F19" s="84">
        <f>F20</f>
        <v>945089.65</v>
      </c>
      <c r="G19" s="84">
        <f>G20</f>
        <v>945089.65</v>
      </c>
    </row>
    <row r="20" spans="1:7" ht="34.5" customHeight="1">
      <c r="A20" s="81" t="s">
        <v>371</v>
      </c>
      <c r="B20" s="82">
        <v>1</v>
      </c>
      <c r="C20" s="82">
        <v>2</v>
      </c>
      <c r="D20" s="83" t="s">
        <v>370</v>
      </c>
      <c r="E20" s="83">
        <v>120</v>
      </c>
      <c r="F20" s="85">
        <v>945089.65</v>
      </c>
      <c r="G20" s="85">
        <v>945089.65</v>
      </c>
    </row>
    <row r="21" spans="1:7" ht="64.5" customHeight="1">
      <c r="A21" s="81" t="s">
        <v>372</v>
      </c>
      <c r="B21" s="82">
        <v>1</v>
      </c>
      <c r="C21" s="82">
        <v>2</v>
      </c>
      <c r="D21" s="83" t="s">
        <v>373</v>
      </c>
      <c r="E21" s="83"/>
      <c r="F21" s="84">
        <f>F22</f>
        <v>17316.6</v>
      </c>
      <c r="G21" s="84">
        <f>G22</f>
        <v>17316.6</v>
      </c>
    </row>
    <row r="22" spans="1:7" ht="34.5" customHeight="1">
      <c r="A22" s="81" t="s">
        <v>371</v>
      </c>
      <c r="B22" s="82">
        <v>1</v>
      </c>
      <c r="C22" s="82">
        <v>2</v>
      </c>
      <c r="D22" s="83" t="s">
        <v>373</v>
      </c>
      <c r="E22" s="83">
        <v>120</v>
      </c>
      <c r="F22" s="85">
        <v>17316.6</v>
      </c>
      <c r="G22" s="85">
        <v>17316.6</v>
      </c>
    </row>
    <row r="23" spans="1:7" ht="64.5" customHeight="1">
      <c r="A23" s="81" t="s">
        <v>374</v>
      </c>
      <c r="B23" s="82">
        <v>1</v>
      </c>
      <c r="C23" s="82">
        <v>4</v>
      </c>
      <c r="D23" s="83"/>
      <c r="E23" s="83"/>
      <c r="F23" s="84">
        <f aca="true" t="shared" si="2" ref="F23:F24">F24</f>
        <v>1265073.1600000001</v>
      </c>
      <c r="G23" s="84">
        <f aca="true" t="shared" si="3" ref="G23:G24">G24</f>
        <v>1262679.81</v>
      </c>
    </row>
    <row r="24" spans="1:7" ht="61.5" customHeight="1">
      <c r="A24" s="81" t="s">
        <v>365</v>
      </c>
      <c r="B24" s="82">
        <v>1</v>
      </c>
      <c r="C24" s="82">
        <v>4</v>
      </c>
      <c r="D24" s="83" t="s">
        <v>366</v>
      </c>
      <c r="E24" s="83"/>
      <c r="F24" s="84">
        <f t="shared" si="2"/>
        <v>1265073.1600000001</v>
      </c>
      <c r="G24" s="84">
        <f t="shared" si="3"/>
        <v>1262679.81</v>
      </c>
    </row>
    <row r="25" spans="1:7" ht="49.5" customHeight="1">
      <c r="A25" s="81" t="s">
        <v>367</v>
      </c>
      <c r="B25" s="82">
        <v>1</v>
      </c>
      <c r="C25" s="82">
        <v>4</v>
      </c>
      <c r="D25" s="83" t="s">
        <v>368</v>
      </c>
      <c r="E25" s="83"/>
      <c r="F25" s="84">
        <f>F26+F31+F33+F35</f>
        <v>1265073.1600000001</v>
      </c>
      <c r="G25" s="84">
        <f>G26+G31+G33+G35</f>
        <v>1262679.81</v>
      </c>
    </row>
    <row r="26" spans="1:7" ht="19.5" customHeight="1">
      <c r="A26" s="81" t="s">
        <v>375</v>
      </c>
      <c r="B26" s="82">
        <v>1</v>
      </c>
      <c r="C26" s="82">
        <v>4</v>
      </c>
      <c r="D26" s="83" t="s">
        <v>376</v>
      </c>
      <c r="E26" s="83"/>
      <c r="F26" s="84">
        <f>F27+F28+F29+F30</f>
        <v>1229097.6</v>
      </c>
      <c r="G26" s="84">
        <f>G27+G28+G29+G30</f>
        <v>1226704.25</v>
      </c>
    </row>
    <row r="27" spans="1:7" ht="34.5" customHeight="1">
      <c r="A27" s="81" t="s">
        <v>377</v>
      </c>
      <c r="B27" s="82">
        <v>1</v>
      </c>
      <c r="C27" s="82">
        <v>4</v>
      </c>
      <c r="D27" s="83" t="s">
        <v>376</v>
      </c>
      <c r="E27" s="83">
        <v>120</v>
      </c>
      <c r="F27" s="85">
        <v>516295.9</v>
      </c>
      <c r="G27" s="85">
        <v>516295.9</v>
      </c>
    </row>
    <row r="28" spans="1:7" ht="34.5" customHeight="1">
      <c r="A28" s="81" t="s">
        <v>378</v>
      </c>
      <c r="B28" s="82">
        <v>1</v>
      </c>
      <c r="C28" s="82">
        <v>4</v>
      </c>
      <c r="D28" s="83" t="s">
        <v>376</v>
      </c>
      <c r="E28" s="83">
        <v>240</v>
      </c>
      <c r="F28" s="85">
        <v>345793.57</v>
      </c>
      <c r="G28" s="85">
        <v>343400.22</v>
      </c>
    </row>
    <row r="29" spans="1:7" ht="19.5" customHeight="1">
      <c r="A29" s="81" t="s">
        <v>379</v>
      </c>
      <c r="B29" s="82">
        <v>1</v>
      </c>
      <c r="C29" s="82">
        <v>4</v>
      </c>
      <c r="D29" s="83" t="s">
        <v>376</v>
      </c>
      <c r="E29" s="83">
        <v>830</v>
      </c>
      <c r="F29" s="85">
        <v>3290.4</v>
      </c>
      <c r="G29" s="85">
        <v>3290.4</v>
      </c>
    </row>
    <row r="30" spans="1:7" ht="19.5" customHeight="1">
      <c r="A30" s="81" t="s">
        <v>380</v>
      </c>
      <c r="B30" s="82">
        <v>1</v>
      </c>
      <c r="C30" s="82">
        <v>4</v>
      </c>
      <c r="D30" s="83" t="s">
        <v>376</v>
      </c>
      <c r="E30" s="83">
        <v>850</v>
      </c>
      <c r="F30" s="85">
        <v>363717.73</v>
      </c>
      <c r="G30" s="85">
        <v>363717.73</v>
      </c>
    </row>
    <row r="31" spans="1:7" ht="61.5" customHeight="1">
      <c r="A31" s="81" t="s">
        <v>381</v>
      </c>
      <c r="B31" s="82">
        <v>1</v>
      </c>
      <c r="C31" s="82">
        <v>4</v>
      </c>
      <c r="D31" s="83" t="s">
        <v>382</v>
      </c>
      <c r="E31" s="83"/>
      <c r="F31" s="84">
        <f>F32</f>
        <v>1000</v>
      </c>
      <c r="G31" s="84">
        <f>G32</f>
        <v>1000</v>
      </c>
    </row>
    <row r="32" spans="1:7" ht="34.5" customHeight="1">
      <c r="A32" s="81" t="s">
        <v>378</v>
      </c>
      <c r="B32" s="82">
        <v>1</v>
      </c>
      <c r="C32" s="82">
        <v>4</v>
      </c>
      <c r="D32" s="83" t="s">
        <v>382</v>
      </c>
      <c r="E32" s="83">
        <v>240</v>
      </c>
      <c r="F32" s="85">
        <v>1000</v>
      </c>
      <c r="G32" s="85">
        <v>1000</v>
      </c>
    </row>
    <row r="33" spans="1:7" ht="64.5" customHeight="1">
      <c r="A33" s="81" t="s">
        <v>372</v>
      </c>
      <c r="B33" s="82">
        <v>1</v>
      </c>
      <c r="C33" s="82">
        <v>4</v>
      </c>
      <c r="D33" s="83" t="s">
        <v>373</v>
      </c>
      <c r="E33" s="83"/>
      <c r="F33" s="84">
        <f>F34</f>
        <v>17863.44</v>
      </c>
      <c r="G33" s="84">
        <f>G34</f>
        <v>17863.44</v>
      </c>
    </row>
    <row r="34" spans="1:7" ht="34.5" customHeight="1">
      <c r="A34" s="81" t="s">
        <v>371</v>
      </c>
      <c r="B34" s="82">
        <v>1</v>
      </c>
      <c r="C34" s="82">
        <v>4</v>
      </c>
      <c r="D34" s="83" t="s">
        <v>373</v>
      </c>
      <c r="E34" s="83">
        <v>120</v>
      </c>
      <c r="F34" s="85">
        <v>17863.44</v>
      </c>
      <c r="G34" s="85">
        <v>17863.44</v>
      </c>
    </row>
    <row r="35" spans="1:7" ht="64.5" customHeight="1">
      <c r="A35" s="81" t="s">
        <v>383</v>
      </c>
      <c r="B35" s="82">
        <v>1</v>
      </c>
      <c r="C35" s="82">
        <v>4</v>
      </c>
      <c r="D35" s="83" t="s">
        <v>384</v>
      </c>
      <c r="E35" s="83"/>
      <c r="F35" s="84">
        <f>F36</f>
        <v>17112.12</v>
      </c>
      <c r="G35" s="84">
        <f>G36</f>
        <v>17112.12</v>
      </c>
    </row>
    <row r="36" spans="1:7" ht="34.5" customHeight="1">
      <c r="A36" s="81" t="s">
        <v>378</v>
      </c>
      <c r="B36" s="82">
        <v>1</v>
      </c>
      <c r="C36" s="82">
        <v>4</v>
      </c>
      <c r="D36" s="83" t="s">
        <v>384</v>
      </c>
      <c r="E36" s="83">
        <v>240</v>
      </c>
      <c r="F36" s="85">
        <v>17112.12</v>
      </c>
      <c r="G36" s="85">
        <v>17112.12</v>
      </c>
    </row>
    <row r="37" spans="1:7" ht="19.5" customHeight="1">
      <c r="A37" s="81" t="s">
        <v>385</v>
      </c>
      <c r="B37" s="82">
        <v>1</v>
      </c>
      <c r="C37" s="82">
        <v>11</v>
      </c>
      <c r="D37" s="83"/>
      <c r="E37" s="83"/>
      <c r="F37" s="86">
        <f aca="true" t="shared" si="4" ref="F37:F40">F38</f>
        <v>74353</v>
      </c>
      <c r="G37" s="86">
        <f aca="true" t="shared" si="5" ref="G37:G40">G38</f>
        <v>0</v>
      </c>
    </row>
    <row r="38" spans="1:7" ht="61.5" customHeight="1">
      <c r="A38" s="81" t="s">
        <v>365</v>
      </c>
      <c r="B38" s="82">
        <v>1</v>
      </c>
      <c r="C38" s="82">
        <v>11</v>
      </c>
      <c r="D38" s="83" t="s">
        <v>366</v>
      </c>
      <c r="E38" s="83"/>
      <c r="F38" s="86">
        <f t="shared" si="4"/>
        <v>74353</v>
      </c>
      <c r="G38" s="86">
        <f t="shared" si="5"/>
        <v>0</v>
      </c>
    </row>
    <row r="39" spans="1:7" ht="49.5" customHeight="1">
      <c r="A39" s="81" t="s">
        <v>367</v>
      </c>
      <c r="B39" s="82">
        <v>1</v>
      </c>
      <c r="C39" s="82">
        <v>11</v>
      </c>
      <c r="D39" s="83" t="s">
        <v>368</v>
      </c>
      <c r="E39" s="83"/>
      <c r="F39" s="86">
        <f t="shared" si="4"/>
        <v>74353</v>
      </c>
      <c r="G39" s="86">
        <f t="shared" si="5"/>
        <v>0</v>
      </c>
    </row>
    <row r="40" spans="1:7" ht="34.5" customHeight="1">
      <c r="A40" s="81" t="s">
        <v>386</v>
      </c>
      <c r="B40" s="82">
        <v>1</v>
      </c>
      <c r="C40" s="82">
        <v>11</v>
      </c>
      <c r="D40" s="83" t="s">
        <v>387</v>
      </c>
      <c r="E40" s="83"/>
      <c r="F40" s="86">
        <f t="shared" si="4"/>
        <v>74353</v>
      </c>
      <c r="G40" s="86">
        <f t="shared" si="5"/>
        <v>0</v>
      </c>
    </row>
    <row r="41" spans="1:7" ht="19.5" customHeight="1">
      <c r="A41" s="81" t="s">
        <v>388</v>
      </c>
      <c r="B41" s="82">
        <v>1</v>
      </c>
      <c r="C41" s="82">
        <v>11</v>
      </c>
      <c r="D41" s="83" t="s">
        <v>387</v>
      </c>
      <c r="E41" s="83">
        <v>870</v>
      </c>
      <c r="F41" s="87">
        <v>74353</v>
      </c>
      <c r="G41" s="87"/>
    </row>
    <row r="42" spans="1:7" ht="19.5" customHeight="1">
      <c r="A42" s="81" t="s">
        <v>389</v>
      </c>
      <c r="B42" s="82">
        <v>1</v>
      </c>
      <c r="C42" s="82">
        <v>13</v>
      </c>
      <c r="D42" s="83"/>
      <c r="E42" s="83"/>
      <c r="F42" s="84">
        <f>F67+F47+F43+F63+F51+F55+F59</f>
        <v>3920215.9</v>
      </c>
      <c r="G42" s="84">
        <f>G67+G47+G43+G63+G51+G55+G59</f>
        <v>3887613.86</v>
      </c>
    </row>
    <row r="43" spans="1:7" ht="64.5" customHeight="1">
      <c r="A43" s="81" t="s">
        <v>390</v>
      </c>
      <c r="B43" s="82">
        <v>1</v>
      </c>
      <c r="C43" s="82">
        <v>13</v>
      </c>
      <c r="D43" s="83" t="s">
        <v>391</v>
      </c>
      <c r="E43" s="83"/>
      <c r="F43" s="84">
        <f aca="true" t="shared" si="6" ref="F43:F45">F44</f>
        <v>1000</v>
      </c>
      <c r="G43" s="84">
        <f aca="true" t="shared" si="7" ref="G43:G45">G44</f>
        <v>0</v>
      </c>
    </row>
    <row r="44" spans="1:7" ht="34.5" customHeight="1">
      <c r="A44" s="81" t="s">
        <v>392</v>
      </c>
      <c r="B44" s="82">
        <v>1</v>
      </c>
      <c r="C44" s="82">
        <v>13</v>
      </c>
      <c r="D44" s="83" t="s">
        <v>393</v>
      </c>
      <c r="E44" s="83"/>
      <c r="F44" s="84">
        <f t="shared" si="6"/>
        <v>1000</v>
      </c>
      <c r="G44" s="84">
        <f t="shared" si="7"/>
        <v>0</v>
      </c>
    </row>
    <row r="45" spans="1:7" ht="49.5" customHeight="1">
      <c r="A45" s="81" t="s">
        <v>394</v>
      </c>
      <c r="B45" s="82">
        <v>1</v>
      </c>
      <c r="C45" s="82">
        <v>13</v>
      </c>
      <c r="D45" s="83" t="s">
        <v>395</v>
      </c>
      <c r="E45" s="83"/>
      <c r="F45" s="84">
        <f t="shared" si="6"/>
        <v>1000</v>
      </c>
      <c r="G45" s="84">
        <f t="shared" si="7"/>
        <v>0</v>
      </c>
    </row>
    <row r="46" spans="1:7" ht="34.5" customHeight="1">
      <c r="A46" s="81" t="s">
        <v>378</v>
      </c>
      <c r="B46" s="82">
        <v>1</v>
      </c>
      <c r="C46" s="82">
        <v>13</v>
      </c>
      <c r="D46" s="83" t="s">
        <v>395</v>
      </c>
      <c r="E46" s="83">
        <v>240</v>
      </c>
      <c r="F46" s="85">
        <v>1000</v>
      </c>
      <c r="G46" s="85"/>
    </row>
    <row r="47" spans="1:7" ht="49.5" customHeight="1">
      <c r="A47" s="81" t="s">
        <v>396</v>
      </c>
      <c r="B47" s="82">
        <v>1</v>
      </c>
      <c r="C47" s="82">
        <v>13</v>
      </c>
      <c r="D47" s="83" t="s">
        <v>397</v>
      </c>
      <c r="E47" s="83"/>
      <c r="F47" s="84">
        <f aca="true" t="shared" si="8" ref="F47:F49">F48</f>
        <v>2000</v>
      </c>
      <c r="G47" s="84">
        <f aca="true" t="shared" si="9" ref="G47:G49">G48</f>
        <v>0</v>
      </c>
    </row>
    <row r="48" spans="1:7" ht="34.5" customHeight="1">
      <c r="A48" s="81" t="s">
        <v>398</v>
      </c>
      <c r="B48" s="82">
        <v>1</v>
      </c>
      <c r="C48" s="82">
        <v>13</v>
      </c>
      <c r="D48" s="83" t="s">
        <v>399</v>
      </c>
      <c r="E48" s="83"/>
      <c r="F48" s="84">
        <f t="shared" si="8"/>
        <v>2000</v>
      </c>
      <c r="G48" s="84">
        <f t="shared" si="9"/>
        <v>0</v>
      </c>
    </row>
    <row r="49" spans="1:7" ht="34.5" customHeight="1">
      <c r="A49" s="81" t="s">
        <v>400</v>
      </c>
      <c r="B49" s="82">
        <v>1</v>
      </c>
      <c r="C49" s="82">
        <v>13</v>
      </c>
      <c r="D49" s="83" t="s">
        <v>401</v>
      </c>
      <c r="E49" s="83"/>
      <c r="F49" s="84">
        <f t="shared" si="8"/>
        <v>2000</v>
      </c>
      <c r="G49" s="84">
        <f t="shared" si="9"/>
        <v>0</v>
      </c>
    </row>
    <row r="50" spans="1:7" ht="34.5" customHeight="1">
      <c r="A50" s="81" t="s">
        <v>378</v>
      </c>
      <c r="B50" s="82">
        <v>1</v>
      </c>
      <c r="C50" s="82">
        <v>13</v>
      </c>
      <c r="D50" s="83" t="s">
        <v>401</v>
      </c>
      <c r="E50" s="83">
        <v>240</v>
      </c>
      <c r="F50" s="85">
        <v>2000</v>
      </c>
      <c r="G50" s="85"/>
    </row>
    <row r="51" spans="1:7" ht="79.5" customHeight="1">
      <c r="A51" s="81" t="s">
        <v>402</v>
      </c>
      <c r="B51" s="82">
        <v>1</v>
      </c>
      <c r="C51" s="82">
        <v>13</v>
      </c>
      <c r="D51" s="83" t="s">
        <v>403</v>
      </c>
      <c r="E51" s="83"/>
      <c r="F51" s="84">
        <f aca="true" t="shared" si="10" ref="F51:F53">F52</f>
        <v>1000</v>
      </c>
      <c r="G51" s="84">
        <f aca="true" t="shared" si="11" ref="G51:G53">G52</f>
        <v>0</v>
      </c>
    </row>
    <row r="52" spans="1:7" ht="49.5" customHeight="1">
      <c r="A52" s="81" t="s">
        <v>404</v>
      </c>
      <c r="B52" s="82">
        <v>1</v>
      </c>
      <c r="C52" s="82">
        <v>13</v>
      </c>
      <c r="D52" s="83" t="s">
        <v>405</v>
      </c>
      <c r="E52" s="83"/>
      <c r="F52" s="84">
        <f t="shared" si="10"/>
        <v>1000</v>
      </c>
      <c r="G52" s="84">
        <f t="shared" si="11"/>
        <v>0</v>
      </c>
    </row>
    <row r="53" spans="1:7" ht="34.5" customHeight="1">
      <c r="A53" s="81" t="s">
        <v>406</v>
      </c>
      <c r="B53" s="82">
        <v>1</v>
      </c>
      <c r="C53" s="82">
        <v>13</v>
      </c>
      <c r="D53" s="83" t="s">
        <v>407</v>
      </c>
      <c r="E53" s="83"/>
      <c r="F53" s="84">
        <f t="shared" si="10"/>
        <v>1000</v>
      </c>
      <c r="G53" s="84">
        <f t="shared" si="11"/>
        <v>0</v>
      </c>
    </row>
    <row r="54" spans="1:7" ht="34.5" customHeight="1">
      <c r="A54" s="81" t="s">
        <v>378</v>
      </c>
      <c r="B54" s="82">
        <v>1</v>
      </c>
      <c r="C54" s="82">
        <v>13</v>
      </c>
      <c r="D54" s="83" t="s">
        <v>407</v>
      </c>
      <c r="E54" s="83">
        <v>240</v>
      </c>
      <c r="F54" s="85">
        <v>1000</v>
      </c>
      <c r="G54" s="85"/>
    </row>
    <row r="55" spans="1:7" ht="49.5" customHeight="1">
      <c r="A55" s="81" t="s">
        <v>408</v>
      </c>
      <c r="B55" s="82">
        <v>1</v>
      </c>
      <c r="C55" s="82">
        <v>13</v>
      </c>
      <c r="D55" s="83" t="s">
        <v>409</v>
      </c>
      <c r="E55" s="83"/>
      <c r="F55" s="84">
        <f aca="true" t="shared" si="12" ref="F55:F57">F56</f>
        <v>1000</v>
      </c>
      <c r="G55" s="84">
        <f aca="true" t="shared" si="13" ref="G55:G57">G56</f>
        <v>0</v>
      </c>
    </row>
    <row r="56" spans="1:7" ht="49.5" customHeight="1">
      <c r="A56" s="81" t="s">
        <v>410</v>
      </c>
      <c r="B56" s="82">
        <v>1</v>
      </c>
      <c r="C56" s="82">
        <v>13</v>
      </c>
      <c r="D56" s="83" t="s">
        <v>411</v>
      </c>
      <c r="E56" s="83"/>
      <c r="F56" s="84">
        <f t="shared" si="12"/>
        <v>1000</v>
      </c>
      <c r="G56" s="84">
        <f t="shared" si="13"/>
        <v>0</v>
      </c>
    </row>
    <row r="57" spans="1:7" ht="64.5" customHeight="1">
      <c r="A57" s="81" t="s">
        <v>412</v>
      </c>
      <c r="B57" s="82">
        <v>1</v>
      </c>
      <c r="C57" s="82">
        <v>13</v>
      </c>
      <c r="D57" s="83" t="s">
        <v>413</v>
      </c>
      <c r="E57" s="83"/>
      <c r="F57" s="84">
        <f t="shared" si="12"/>
        <v>1000</v>
      </c>
      <c r="G57" s="84">
        <f t="shared" si="13"/>
        <v>0</v>
      </c>
    </row>
    <row r="58" spans="1:7" ht="34.5" customHeight="1">
      <c r="A58" s="81" t="s">
        <v>378</v>
      </c>
      <c r="B58" s="82">
        <v>1</v>
      </c>
      <c r="C58" s="82">
        <v>13</v>
      </c>
      <c r="D58" s="83" t="s">
        <v>413</v>
      </c>
      <c r="E58" s="83">
        <v>240</v>
      </c>
      <c r="F58" s="85">
        <v>1000</v>
      </c>
      <c r="G58" s="85"/>
    </row>
    <row r="59" spans="1:7" ht="79.5" customHeight="1">
      <c r="A59" s="81" t="s">
        <v>414</v>
      </c>
      <c r="B59" s="82">
        <v>1</v>
      </c>
      <c r="C59" s="82">
        <v>13</v>
      </c>
      <c r="D59" s="83" t="s">
        <v>415</v>
      </c>
      <c r="E59" s="83"/>
      <c r="F59" s="84">
        <f aca="true" t="shared" si="14" ref="F59:F61">F60</f>
        <v>1000</v>
      </c>
      <c r="G59" s="84">
        <f aca="true" t="shared" si="15" ref="G59:G61">G60</f>
        <v>0</v>
      </c>
    </row>
    <row r="60" spans="1:7" ht="19.5" customHeight="1">
      <c r="A60" s="81" t="s">
        <v>416</v>
      </c>
      <c r="B60" s="82">
        <v>1</v>
      </c>
      <c r="C60" s="82">
        <v>13</v>
      </c>
      <c r="D60" s="83" t="s">
        <v>417</v>
      </c>
      <c r="E60" s="83"/>
      <c r="F60" s="84">
        <f t="shared" si="14"/>
        <v>1000</v>
      </c>
      <c r="G60" s="84">
        <f t="shared" si="15"/>
        <v>0</v>
      </c>
    </row>
    <row r="61" spans="1:7" ht="64.5" customHeight="1">
      <c r="A61" s="81" t="s">
        <v>418</v>
      </c>
      <c r="B61" s="82">
        <v>1</v>
      </c>
      <c r="C61" s="82">
        <v>13</v>
      </c>
      <c r="D61" s="83" t="s">
        <v>419</v>
      </c>
      <c r="E61" s="83"/>
      <c r="F61" s="84">
        <f t="shared" si="14"/>
        <v>1000</v>
      </c>
      <c r="G61" s="84">
        <f t="shared" si="15"/>
        <v>0</v>
      </c>
    </row>
    <row r="62" spans="1:7" ht="34.5" customHeight="1">
      <c r="A62" s="81" t="s">
        <v>378</v>
      </c>
      <c r="B62" s="82">
        <v>1</v>
      </c>
      <c r="C62" s="82">
        <v>13</v>
      </c>
      <c r="D62" s="83" t="s">
        <v>419</v>
      </c>
      <c r="E62" s="83">
        <v>240</v>
      </c>
      <c r="F62" s="85">
        <v>1000</v>
      </c>
      <c r="G62" s="85"/>
    </row>
    <row r="63" spans="1:7" ht="79.5" customHeight="1">
      <c r="A63" s="81" t="s">
        <v>420</v>
      </c>
      <c r="B63" s="82">
        <v>1</v>
      </c>
      <c r="C63" s="82">
        <v>13</v>
      </c>
      <c r="D63" s="83" t="s">
        <v>421</v>
      </c>
      <c r="E63" s="83"/>
      <c r="F63" s="86">
        <f aca="true" t="shared" si="16" ref="F63:F65">F64</f>
        <v>1000</v>
      </c>
      <c r="G63" s="86">
        <f aca="true" t="shared" si="17" ref="G63:G65">G64</f>
        <v>0</v>
      </c>
    </row>
    <row r="64" spans="1:7" ht="49.5" customHeight="1">
      <c r="A64" s="81" t="s">
        <v>422</v>
      </c>
      <c r="B64" s="82">
        <v>1</v>
      </c>
      <c r="C64" s="82">
        <v>13</v>
      </c>
      <c r="D64" s="83" t="s">
        <v>423</v>
      </c>
      <c r="E64" s="83"/>
      <c r="F64" s="86">
        <f t="shared" si="16"/>
        <v>1000</v>
      </c>
      <c r="G64" s="86">
        <f t="shared" si="17"/>
        <v>0</v>
      </c>
    </row>
    <row r="65" spans="1:7" ht="34.5" customHeight="1">
      <c r="A65" s="81" t="s">
        <v>424</v>
      </c>
      <c r="B65" s="82">
        <v>1</v>
      </c>
      <c r="C65" s="82">
        <v>13</v>
      </c>
      <c r="D65" s="83" t="s">
        <v>425</v>
      </c>
      <c r="E65" s="83"/>
      <c r="F65" s="86">
        <f t="shared" si="16"/>
        <v>1000</v>
      </c>
      <c r="G65" s="86">
        <f t="shared" si="17"/>
        <v>0</v>
      </c>
    </row>
    <row r="66" spans="1:7" ht="34.5" customHeight="1">
      <c r="A66" s="81" t="s">
        <v>378</v>
      </c>
      <c r="B66" s="82">
        <v>1</v>
      </c>
      <c r="C66" s="82">
        <v>13</v>
      </c>
      <c r="D66" s="83" t="s">
        <v>425</v>
      </c>
      <c r="E66" s="83">
        <v>240</v>
      </c>
      <c r="F66" s="87">
        <v>1000</v>
      </c>
      <c r="G66" s="87"/>
    </row>
    <row r="67" spans="1:7" ht="61.5" customHeight="1">
      <c r="A67" s="81" t="s">
        <v>365</v>
      </c>
      <c r="B67" s="82">
        <v>1</v>
      </c>
      <c r="C67" s="82">
        <v>13</v>
      </c>
      <c r="D67" s="83" t="s">
        <v>366</v>
      </c>
      <c r="E67" s="83"/>
      <c r="F67" s="84">
        <f aca="true" t="shared" si="18" ref="F67:F68">F68</f>
        <v>3913215.9</v>
      </c>
      <c r="G67" s="84">
        <f aca="true" t="shared" si="19" ref="G67:G68">G68</f>
        <v>3887613.86</v>
      </c>
    </row>
    <row r="68" spans="1:7" ht="49.5" customHeight="1">
      <c r="A68" s="81" t="s">
        <v>367</v>
      </c>
      <c r="B68" s="82">
        <v>1</v>
      </c>
      <c r="C68" s="82">
        <v>13</v>
      </c>
      <c r="D68" s="83" t="s">
        <v>368</v>
      </c>
      <c r="E68" s="83"/>
      <c r="F68" s="84">
        <f t="shared" si="18"/>
        <v>3913215.9</v>
      </c>
      <c r="G68" s="84">
        <f t="shared" si="19"/>
        <v>3887613.86</v>
      </c>
    </row>
    <row r="69" spans="1:7" ht="34.5" customHeight="1">
      <c r="A69" s="81" t="s">
        <v>426</v>
      </c>
      <c r="B69" s="82">
        <v>1</v>
      </c>
      <c r="C69" s="82">
        <v>13</v>
      </c>
      <c r="D69" s="83" t="s">
        <v>427</v>
      </c>
      <c r="E69" s="83"/>
      <c r="F69" s="84">
        <f>F70+F71</f>
        <v>3913215.9</v>
      </c>
      <c r="G69" s="84">
        <f>G70+G71</f>
        <v>3887613.86</v>
      </c>
    </row>
    <row r="70" spans="1:7" ht="34.5" customHeight="1">
      <c r="A70" s="81" t="s">
        <v>377</v>
      </c>
      <c r="B70" s="82">
        <v>1</v>
      </c>
      <c r="C70" s="82">
        <v>13</v>
      </c>
      <c r="D70" s="83" t="s">
        <v>427</v>
      </c>
      <c r="E70" s="83">
        <v>120</v>
      </c>
      <c r="F70" s="85">
        <v>3394597.03</v>
      </c>
      <c r="G70" s="85">
        <v>3394597.03</v>
      </c>
    </row>
    <row r="71" spans="1:7" ht="34.5" customHeight="1">
      <c r="A71" s="81" t="s">
        <v>378</v>
      </c>
      <c r="B71" s="82">
        <v>1</v>
      </c>
      <c r="C71" s="82">
        <v>13</v>
      </c>
      <c r="D71" s="83" t="s">
        <v>427</v>
      </c>
      <c r="E71" s="83">
        <v>240</v>
      </c>
      <c r="F71" s="85">
        <v>518618.87</v>
      </c>
      <c r="G71" s="85">
        <v>493016.83</v>
      </c>
    </row>
    <row r="72" spans="1:7" ht="19.5" customHeight="1">
      <c r="A72" s="81" t="s">
        <v>428</v>
      </c>
      <c r="B72" s="82">
        <v>2</v>
      </c>
      <c r="C72" s="82"/>
      <c r="D72" s="83"/>
      <c r="E72" s="83"/>
      <c r="F72" s="84">
        <f aca="true" t="shared" si="20" ref="F72:F76">F73</f>
        <v>148200</v>
      </c>
      <c r="G72" s="84">
        <f aca="true" t="shared" si="21" ref="G72:G76">G73</f>
        <v>148200</v>
      </c>
    </row>
    <row r="73" spans="1:7" ht="19.5" customHeight="1">
      <c r="A73" s="81" t="s">
        <v>429</v>
      </c>
      <c r="B73" s="82">
        <v>2</v>
      </c>
      <c r="C73" s="82">
        <v>3</v>
      </c>
      <c r="D73" s="83"/>
      <c r="E73" s="83"/>
      <c r="F73" s="84">
        <f t="shared" si="20"/>
        <v>148200</v>
      </c>
      <c r="G73" s="84">
        <f t="shared" si="21"/>
        <v>148200</v>
      </c>
    </row>
    <row r="74" spans="1:7" ht="61.5" customHeight="1">
      <c r="A74" s="81" t="s">
        <v>365</v>
      </c>
      <c r="B74" s="82">
        <v>2</v>
      </c>
      <c r="C74" s="82">
        <v>3</v>
      </c>
      <c r="D74" s="83" t="s">
        <v>366</v>
      </c>
      <c r="E74" s="83"/>
      <c r="F74" s="84">
        <f t="shared" si="20"/>
        <v>148200</v>
      </c>
      <c r="G74" s="84">
        <f t="shared" si="21"/>
        <v>148200</v>
      </c>
    </row>
    <row r="75" spans="1:7" ht="49.5" customHeight="1">
      <c r="A75" s="81" t="s">
        <v>367</v>
      </c>
      <c r="B75" s="82">
        <v>2</v>
      </c>
      <c r="C75" s="82">
        <v>3</v>
      </c>
      <c r="D75" s="83" t="s">
        <v>368</v>
      </c>
      <c r="E75" s="83"/>
      <c r="F75" s="84">
        <f t="shared" si="20"/>
        <v>148200</v>
      </c>
      <c r="G75" s="84">
        <f t="shared" si="21"/>
        <v>148200</v>
      </c>
    </row>
    <row r="76" spans="1:7" ht="34.5" customHeight="1">
      <c r="A76" s="81" t="s">
        <v>430</v>
      </c>
      <c r="B76" s="82">
        <v>2</v>
      </c>
      <c r="C76" s="82">
        <v>3</v>
      </c>
      <c r="D76" s="83" t="s">
        <v>431</v>
      </c>
      <c r="E76" s="83"/>
      <c r="F76" s="84">
        <f t="shared" si="20"/>
        <v>148200</v>
      </c>
      <c r="G76" s="84">
        <f t="shared" si="21"/>
        <v>148200</v>
      </c>
    </row>
    <row r="77" spans="1:7" ht="34.5" customHeight="1">
      <c r="A77" s="81" t="s">
        <v>377</v>
      </c>
      <c r="B77" s="82">
        <v>2</v>
      </c>
      <c r="C77" s="82">
        <v>3</v>
      </c>
      <c r="D77" s="83" t="s">
        <v>431</v>
      </c>
      <c r="E77" s="83">
        <v>120</v>
      </c>
      <c r="F77" s="85">
        <v>148200</v>
      </c>
      <c r="G77" s="85">
        <v>148200</v>
      </c>
    </row>
    <row r="78" spans="1:7" ht="34.5" customHeight="1">
      <c r="A78" s="88" t="s">
        <v>114</v>
      </c>
      <c r="B78" s="82">
        <v>3</v>
      </c>
      <c r="C78" s="82"/>
      <c r="D78" s="83"/>
      <c r="E78" s="83"/>
      <c r="F78" s="84">
        <f>F79</f>
        <v>235257.75</v>
      </c>
      <c r="G78" s="84">
        <f>G79</f>
        <v>235257.75</v>
      </c>
    </row>
    <row r="79" spans="1:7" ht="49.5" customHeight="1">
      <c r="A79" s="81" t="s">
        <v>432</v>
      </c>
      <c r="B79" s="82">
        <v>3</v>
      </c>
      <c r="C79" s="82">
        <v>10</v>
      </c>
      <c r="D79" s="83"/>
      <c r="E79" s="83"/>
      <c r="F79" s="84">
        <f>F80+F91</f>
        <v>235257.75</v>
      </c>
      <c r="G79" s="84">
        <f>G80+G91</f>
        <v>235257.75</v>
      </c>
    </row>
    <row r="80" spans="1:7" ht="64.5" customHeight="1">
      <c r="A80" s="81" t="s">
        <v>433</v>
      </c>
      <c r="B80" s="82">
        <v>3</v>
      </c>
      <c r="C80" s="82">
        <v>10</v>
      </c>
      <c r="D80" s="83" t="s">
        <v>434</v>
      </c>
      <c r="E80" s="83"/>
      <c r="F80" s="84">
        <f>F81+F84+F88</f>
        <v>206133</v>
      </c>
      <c r="G80" s="84">
        <f>G81+G84+G88</f>
        <v>206133</v>
      </c>
    </row>
    <row r="81" spans="1:7" ht="49.5" customHeight="1">
      <c r="A81" s="81" t="s">
        <v>435</v>
      </c>
      <c r="B81" s="82">
        <v>3</v>
      </c>
      <c r="C81" s="82">
        <v>10</v>
      </c>
      <c r="D81" s="83" t="s">
        <v>436</v>
      </c>
      <c r="E81" s="83"/>
      <c r="F81" s="84">
        <f aca="true" t="shared" si="22" ref="F81:F82">F82</f>
        <v>16234.01</v>
      </c>
      <c r="G81" s="84">
        <f aca="true" t="shared" si="23" ref="G81:G82">G82</f>
        <v>16234.01</v>
      </c>
    </row>
    <row r="82" spans="1:7" ht="49.5" customHeight="1">
      <c r="A82" s="81" t="s">
        <v>437</v>
      </c>
      <c r="B82" s="82">
        <v>3</v>
      </c>
      <c r="C82" s="82">
        <v>10</v>
      </c>
      <c r="D82" s="83" t="s">
        <v>438</v>
      </c>
      <c r="E82" s="83"/>
      <c r="F82" s="84">
        <f t="shared" si="22"/>
        <v>16234.01</v>
      </c>
      <c r="G82" s="84">
        <f t="shared" si="23"/>
        <v>16234.01</v>
      </c>
    </row>
    <row r="83" spans="1:7" ht="34.5" customHeight="1">
      <c r="A83" s="81" t="s">
        <v>378</v>
      </c>
      <c r="B83" s="82">
        <v>3</v>
      </c>
      <c r="C83" s="82">
        <v>10</v>
      </c>
      <c r="D83" s="83" t="s">
        <v>438</v>
      </c>
      <c r="E83" s="83">
        <v>240</v>
      </c>
      <c r="F83" s="85">
        <v>16234.01</v>
      </c>
      <c r="G83" s="85">
        <v>16234.01</v>
      </c>
    </row>
    <row r="84" spans="1:7" ht="34.5" customHeight="1">
      <c r="A84" s="81" t="s">
        <v>439</v>
      </c>
      <c r="B84" s="82">
        <v>3</v>
      </c>
      <c r="C84" s="82">
        <v>10</v>
      </c>
      <c r="D84" s="83" t="s">
        <v>440</v>
      </c>
      <c r="E84" s="83"/>
      <c r="F84" s="89">
        <f>F85</f>
        <v>148484.85</v>
      </c>
      <c r="G84" s="89">
        <f>G85</f>
        <v>148484.85</v>
      </c>
    </row>
    <row r="85" spans="1:7" ht="34.5" customHeight="1">
      <c r="A85" s="81" t="s">
        <v>441</v>
      </c>
      <c r="B85" s="82">
        <v>3</v>
      </c>
      <c r="C85" s="82">
        <v>10</v>
      </c>
      <c r="D85" s="83" t="s">
        <v>442</v>
      </c>
      <c r="E85" s="83"/>
      <c r="F85" s="89">
        <f>F86+F87</f>
        <v>148484.85</v>
      </c>
      <c r="G85" s="89">
        <f>G86+G87</f>
        <v>148484.85</v>
      </c>
    </row>
    <row r="86" spans="1:7" ht="34.5" customHeight="1">
      <c r="A86" s="81" t="s">
        <v>377</v>
      </c>
      <c r="B86" s="82">
        <v>3</v>
      </c>
      <c r="C86" s="82">
        <v>10</v>
      </c>
      <c r="D86" s="83" t="s">
        <v>442</v>
      </c>
      <c r="E86" s="83">
        <v>120</v>
      </c>
      <c r="F86" s="90">
        <v>22988</v>
      </c>
      <c r="G86" s="90">
        <v>22988</v>
      </c>
    </row>
    <row r="87" spans="1:7" ht="34.5" customHeight="1">
      <c r="A87" s="81" t="s">
        <v>378</v>
      </c>
      <c r="B87" s="82">
        <v>3</v>
      </c>
      <c r="C87" s="82">
        <v>10</v>
      </c>
      <c r="D87" s="83" t="s">
        <v>442</v>
      </c>
      <c r="E87" s="83">
        <v>240</v>
      </c>
      <c r="F87" s="90">
        <v>125496.85</v>
      </c>
      <c r="G87" s="90">
        <v>125496.85</v>
      </c>
    </row>
    <row r="88" spans="1:7" ht="19.5" customHeight="1">
      <c r="A88" s="81" t="s">
        <v>443</v>
      </c>
      <c r="B88" s="82">
        <v>3</v>
      </c>
      <c r="C88" s="82">
        <v>10</v>
      </c>
      <c r="D88" s="83" t="s">
        <v>444</v>
      </c>
      <c r="E88" s="83"/>
      <c r="F88" s="84">
        <f aca="true" t="shared" si="24" ref="F88:F89">F89</f>
        <v>41414.14</v>
      </c>
      <c r="G88" s="84">
        <f aca="true" t="shared" si="25" ref="G88:G89">G89</f>
        <v>41414.14</v>
      </c>
    </row>
    <row r="89" spans="1:7" ht="34.5" customHeight="1">
      <c r="A89" s="81" t="s">
        <v>445</v>
      </c>
      <c r="B89" s="82">
        <v>3</v>
      </c>
      <c r="C89" s="82">
        <v>10</v>
      </c>
      <c r="D89" s="83" t="s">
        <v>446</v>
      </c>
      <c r="E89" s="83"/>
      <c r="F89" s="84">
        <f t="shared" si="24"/>
        <v>41414.14</v>
      </c>
      <c r="G89" s="84">
        <f t="shared" si="25"/>
        <v>41414.14</v>
      </c>
    </row>
    <row r="90" spans="1:7" ht="34.5" customHeight="1">
      <c r="A90" s="81" t="s">
        <v>378</v>
      </c>
      <c r="B90" s="82">
        <v>3</v>
      </c>
      <c r="C90" s="82">
        <v>10</v>
      </c>
      <c r="D90" s="83" t="s">
        <v>446</v>
      </c>
      <c r="E90" s="83">
        <v>240</v>
      </c>
      <c r="F90" s="85">
        <v>41414.14</v>
      </c>
      <c r="G90" s="85">
        <v>41414.14</v>
      </c>
    </row>
    <row r="91" spans="1:7" ht="61.5" customHeight="1">
      <c r="A91" s="81" t="s">
        <v>365</v>
      </c>
      <c r="B91" s="82">
        <v>3</v>
      </c>
      <c r="C91" s="82">
        <v>10</v>
      </c>
      <c r="D91" s="83" t="s">
        <v>366</v>
      </c>
      <c r="E91" s="83"/>
      <c r="F91" s="84">
        <f aca="true" t="shared" si="26" ref="F91:F93">F92</f>
        <v>29124.75</v>
      </c>
      <c r="G91" s="84">
        <f aca="true" t="shared" si="27" ref="G91:G93">G92</f>
        <v>29124.75</v>
      </c>
    </row>
    <row r="92" spans="1:7" ht="49.5" customHeight="1">
      <c r="A92" s="81" t="s">
        <v>367</v>
      </c>
      <c r="B92" s="82">
        <v>3</v>
      </c>
      <c r="C92" s="82">
        <v>10</v>
      </c>
      <c r="D92" s="83" t="s">
        <v>368</v>
      </c>
      <c r="E92" s="83"/>
      <c r="F92" s="84">
        <f t="shared" si="26"/>
        <v>29124.75</v>
      </c>
      <c r="G92" s="84">
        <f t="shared" si="27"/>
        <v>29124.75</v>
      </c>
    </row>
    <row r="93" spans="1:7" ht="49.5" customHeight="1">
      <c r="A93" s="81" t="s">
        <v>447</v>
      </c>
      <c r="B93" s="82">
        <v>3</v>
      </c>
      <c r="C93" s="82">
        <v>10</v>
      </c>
      <c r="D93" s="83" t="s">
        <v>448</v>
      </c>
      <c r="E93" s="83"/>
      <c r="F93" s="84">
        <f t="shared" si="26"/>
        <v>29124.75</v>
      </c>
      <c r="G93" s="84">
        <f t="shared" si="27"/>
        <v>29124.75</v>
      </c>
    </row>
    <row r="94" spans="1:7" ht="34.5" customHeight="1">
      <c r="A94" s="81" t="s">
        <v>378</v>
      </c>
      <c r="B94" s="82">
        <v>3</v>
      </c>
      <c r="C94" s="82">
        <v>10</v>
      </c>
      <c r="D94" s="83" t="s">
        <v>448</v>
      </c>
      <c r="E94" s="83">
        <v>240</v>
      </c>
      <c r="F94" s="85">
        <v>29124.75</v>
      </c>
      <c r="G94" s="85">
        <v>29124.75</v>
      </c>
    </row>
    <row r="95" spans="1:7" ht="19.5" customHeight="1">
      <c r="A95" s="88" t="s">
        <v>115</v>
      </c>
      <c r="B95" s="82">
        <v>4</v>
      </c>
      <c r="C95" s="82"/>
      <c r="D95" s="83"/>
      <c r="E95" s="83"/>
      <c r="F95" s="84">
        <f>F96+F103</f>
        <v>1733870.47</v>
      </c>
      <c r="G95" s="84">
        <f>G96+G103</f>
        <v>829830</v>
      </c>
    </row>
    <row r="96" spans="1:7" ht="19.5" customHeight="1">
      <c r="A96" s="81" t="s">
        <v>449</v>
      </c>
      <c r="B96" s="82">
        <v>4</v>
      </c>
      <c r="C96" s="82">
        <v>9</v>
      </c>
      <c r="D96" s="83"/>
      <c r="E96" s="83"/>
      <c r="F96" s="84">
        <f aca="true" t="shared" si="28" ref="F96:F97">F97</f>
        <v>1728870.47</v>
      </c>
      <c r="G96" s="84">
        <f aca="true" t="shared" si="29" ref="G96:G97">G97</f>
        <v>829830</v>
      </c>
    </row>
    <row r="97" spans="1:7" ht="61.5" customHeight="1">
      <c r="A97" s="81" t="s">
        <v>365</v>
      </c>
      <c r="B97" s="82">
        <v>4</v>
      </c>
      <c r="C97" s="82">
        <v>9</v>
      </c>
      <c r="D97" s="83" t="s">
        <v>366</v>
      </c>
      <c r="E97" s="83"/>
      <c r="F97" s="84">
        <f t="shared" si="28"/>
        <v>1728870.47</v>
      </c>
      <c r="G97" s="84">
        <f t="shared" si="29"/>
        <v>829830</v>
      </c>
    </row>
    <row r="98" spans="1:7" ht="49.5" customHeight="1">
      <c r="A98" s="81" t="s">
        <v>450</v>
      </c>
      <c r="B98" s="82">
        <v>4</v>
      </c>
      <c r="C98" s="82">
        <v>9</v>
      </c>
      <c r="D98" s="83" t="s">
        <v>368</v>
      </c>
      <c r="E98" s="83"/>
      <c r="F98" s="84">
        <f>F99+F101</f>
        <v>1728870.47</v>
      </c>
      <c r="G98" s="84">
        <f>G99+G101</f>
        <v>829830</v>
      </c>
    </row>
    <row r="99" spans="1:7" ht="49.5" customHeight="1">
      <c r="A99" s="81" t="s">
        <v>451</v>
      </c>
      <c r="B99" s="82">
        <v>4</v>
      </c>
      <c r="C99" s="82">
        <v>9</v>
      </c>
      <c r="D99" s="83" t="s">
        <v>452</v>
      </c>
      <c r="E99" s="83"/>
      <c r="F99" s="84">
        <f>F100</f>
        <v>1031367.11</v>
      </c>
      <c r="G99" s="84">
        <f>G100</f>
        <v>132326.64</v>
      </c>
    </row>
    <row r="100" spans="1:7" ht="34.5" customHeight="1">
      <c r="A100" s="81" t="s">
        <v>378</v>
      </c>
      <c r="B100" s="82">
        <v>4</v>
      </c>
      <c r="C100" s="82">
        <v>9</v>
      </c>
      <c r="D100" s="83" t="s">
        <v>452</v>
      </c>
      <c r="E100" s="83">
        <v>240</v>
      </c>
      <c r="F100" s="85">
        <v>1031367.11</v>
      </c>
      <c r="G100" s="85">
        <v>132326.64</v>
      </c>
    </row>
    <row r="101" spans="1:7" ht="34.5" customHeight="1">
      <c r="A101" s="81" t="s">
        <v>453</v>
      </c>
      <c r="B101" s="82">
        <v>4</v>
      </c>
      <c r="C101" s="82">
        <v>9</v>
      </c>
      <c r="D101" s="83" t="s">
        <v>373</v>
      </c>
      <c r="E101" s="83"/>
      <c r="F101" s="84">
        <f>F102</f>
        <v>697503.36</v>
      </c>
      <c r="G101" s="84">
        <f>G102</f>
        <v>697503.36</v>
      </c>
    </row>
    <row r="102" spans="1:7" ht="34.5" customHeight="1">
      <c r="A102" s="81" t="s">
        <v>378</v>
      </c>
      <c r="B102" s="82">
        <v>4</v>
      </c>
      <c r="C102" s="82">
        <v>9</v>
      </c>
      <c r="D102" s="83" t="s">
        <v>373</v>
      </c>
      <c r="E102" s="83">
        <v>240</v>
      </c>
      <c r="F102" s="85">
        <v>697503.36</v>
      </c>
      <c r="G102" s="85">
        <v>697503.36</v>
      </c>
    </row>
    <row r="103" spans="1:7" ht="19.5" customHeight="1">
      <c r="A103" s="81" t="s">
        <v>454</v>
      </c>
      <c r="B103" s="82">
        <v>4</v>
      </c>
      <c r="C103" s="82">
        <v>12</v>
      </c>
      <c r="D103" s="83"/>
      <c r="E103" s="83"/>
      <c r="F103" s="84">
        <f aca="true" t="shared" si="30" ref="F103:F106">F104</f>
        <v>5000</v>
      </c>
      <c r="G103" s="84">
        <f aca="true" t="shared" si="31" ref="G103:G106">G104</f>
        <v>0</v>
      </c>
    </row>
    <row r="104" spans="1:7" ht="61.5" customHeight="1">
      <c r="A104" s="81" t="s">
        <v>365</v>
      </c>
      <c r="B104" s="82">
        <v>4</v>
      </c>
      <c r="C104" s="82">
        <v>12</v>
      </c>
      <c r="D104" s="83" t="s">
        <v>366</v>
      </c>
      <c r="E104" s="83"/>
      <c r="F104" s="84">
        <f t="shared" si="30"/>
        <v>5000</v>
      </c>
      <c r="G104" s="84">
        <f t="shared" si="31"/>
        <v>0</v>
      </c>
    </row>
    <row r="105" spans="1:7" ht="49.5" customHeight="1">
      <c r="A105" s="81" t="s">
        <v>450</v>
      </c>
      <c r="B105" s="82">
        <v>4</v>
      </c>
      <c r="C105" s="82">
        <v>12</v>
      </c>
      <c r="D105" s="83" t="s">
        <v>368</v>
      </c>
      <c r="E105" s="83"/>
      <c r="F105" s="84">
        <f t="shared" si="30"/>
        <v>5000</v>
      </c>
      <c r="G105" s="84">
        <f t="shared" si="31"/>
        <v>0</v>
      </c>
    </row>
    <row r="106" spans="1:7" ht="34.5" customHeight="1">
      <c r="A106" s="81" t="s">
        <v>455</v>
      </c>
      <c r="B106" s="82">
        <v>4</v>
      </c>
      <c r="C106" s="82">
        <v>12</v>
      </c>
      <c r="D106" s="83" t="s">
        <v>456</v>
      </c>
      <c r="E106" s="83"/>
      <c r="F106" s="84">
        <f t="shared" si="30"/>
        <v>5000</v>
      </c>
      <c r="G106" s="84">
        <f t="shared" si="31"/>
        <v>0</v>
      </c>
    </row>
    <row r="107" spans="1:7" ht="34.5" customHeight="1">
      <c r="A107" s="81" t="s">
        <v>378</v>
      </c>
      <c r="B107" s="82">
        <v>4</v>
      </c>
      <c r="C107" s="82">
        <v>12</v>
      </c>
      <c r="D107" s="83" t="s">
        <v>456</v>
      </c>
      <c r="E107" s="83">
        <v>240</v>
      </c>
      <c r="F107" s="85">
        <v>5000</v>
      </c>
      <c r="G107" s="85"/>
    </row>
    <row r="108" spans="1:7" ht="19.5" customHeight="1">
      <c r="A108" s="81" t="s">
        <v>457</v>
      </c>
      <c r="B108" s="82">
        <v>5</v>
      </c>
      <c r="C108" s="82"/>
      <c r="D108" s="83"/>
      <c r="E108" s="83"/>
      <c r="F108" s="84">
        <f>F109</f>
        <v>1947776.35</v>
      </c>
      <c r="G108" s="84">
        <f>G109</f>
        <v>1857350.0899999999</v>
      </c>
    </row>
    <row r="109" spans="1:7" ht="19.5" customHeight="1">
      <c r="A109" s="81" t="s">
        <v>458</v>
      </c>
      <c r="B109" s="82">
        <v>5</v>
      </c>
      <c r="C109" s="82">
        <v>3</v>
      </c>
      <c r="D109" s="83"/>
      <c r="E109" s="83"/>
      <c r="F109" s="84">
        <f>F118+F110+F114</f>
        <v>1947776.35</v>
      </c>
      <c r="G109" s="84">
        <f>G118+G110+G114</f>
        <v>1857350.0899999999</v>
      </c>
    </row>
    <row r="110" spans="1:7" ht="64.5" customHeight="1">
      <c r="A110" s="81" t="s">
        <v>459</v>
      </c>
      <c r="B110" s="82">
        <v>5</v>
      </c>
      <c r="C110" s="82">
        <v>3</v>
      </c>
      <c r="D110" s="83" t="s">
        <v>460</v>
      </c>
      <c r="E110" s="83"/>
      <c r="F110" s="84">
        <f aca="true" t="shared" si="32" ref="F110:F112">F111</f>
        <v>2000</v>
      </c>
      <c r="G110" s="84">
        <f aca="true" t="shared" si="33" ref="G110:G112">G111</f>
        <v>0</v>
      </c>
    </row>
    <row r="111" spans="1:7" ht="49.5" customHeight="1">
      <c r="A111" s="81" t="s">
        <v>435</v>
      </c>
      <c r="B111" s="82">
        <v>5</v>
      </c>
      <c r="C111" s="82">
        <v>3</v>
      </c>
      <c r="D111" s="83" t="s">
        <v>461</v>
      </c>
      <c r="E111" s="83"/>
      <c r="F111" s="84">
        <f t="shared" si="32"/>
        <v>2000</v>
      </c>
      <c r="G111" s="84">
        <f t="shared" si="33"/>
        <v>0</v>
      </c>
    </row>
    <row r="112" spans="1:7" ht="49.5" customHeight="1">
      <c r="A112" s="81" t="s">
        <v>437</v>
      </c>
      <c r="B112" s="82">
        <v>5</v>
      </c>
      <c r="C112" s="82">
        <v>3</v>
      </c>
      <c r="D112" s="83" t="s">
        <v>462</v>
      </c>
      <c r="E112" s="83"/>
      <c r="F112" s="84">
        <f t="shared" si="32"/>
        <v>2000</v>
      </c>
      <c r="G112" s="84">
        <f t="shared" si="33"/>
        <v>0</v>
      </c>
    </row>
    <row r="113" spans="1:7" ht="34.5" customHeight="1">
      <c r="A113" s="81" t="s">
        <v>378</v>
      </c>
      <c r="B113" s="82">
        <v>5</v>
      </c>
      <c r="C113" s="82">
        <v>3</v>
      </c>
      <c r="D113" s="83" t="s">
        <v>462</v>
      </c>
      <c r="E113" s="83">
        <v>240</v>
      </c>
      <c r="F113" s="85">
        <v>2000</v>
      </c>
      <c r="G113" s="85"/>
    </row>
    <row r="114" spans="1:7" ht="64.5" customHeight="1">
      <c r="A114" s="81" t="s">
        <v>463</v>
      </c>
      <c r="B114" s="82">
        <v>5</v>
      </c>
      <c r="C114" s="82">
        <v>3</v>
      </c>
      <c r="D114" s="83" t="s">
        <v>464</v>
      </c>
      <c r="E114" s="83"/>
      <c r="F114" s="84">
        <f aca="true" t="shared" si="34" ref="F114:F116">F115</f>
        <v>264646.46</v>
      </c>
      <c r="G114" s="84">
        <f aca="true" t="shared" si="35" ref="G114:G116">G115</f>
        <v>264391.38</v>
      </c>
    </row>
    <row r="115" spans="1:7" ht="34.5" customHeight="1">
      <c r="A115" s="81" t="s">
        <v>465</v>
      </c>
      <c r="B115" s="82">
        <v>5</v>
      </c>
      <c r="C115" s="82">
        <v>3</v>
      </c>
      <c r="D115" s="83" t="s">
        <v>466</v>
      </c>
      <c r="E115" s="83"/>
      <c r="F115" s="84">
        <f t="shared" si="34"/>
        <v>264646.46</v>
      </c>
      <c r="G115" s="84">
        <f t="shared" si="35"/>
        <v>264391.38</v>
      </c>
    </row>
    <row r="116" spans="1:7" ht="49.5" customHeight="1">
      <c r="A116" s="81" t="s">
        <v>467</v>
      </c>
      <c r="B116" s="82">
        <v>5</v>
      </c>
      <c r="C116" s="82">
        <v>3</v>
      </c>
      <c r="D116" s="83" t="s">
        <v>468</v>
      </c>
      <c r="E116" s="83"/>
      <c r="F116" s="84">
        <f t="shared" si="34"/>
        <v>264646.46</v>
      </c>
      <c r="G116" s="84">
        <f t="shared" si="35"/>
        <v>264391.38</v>
      </c>
    </row>
    <row r="117" spans="1:7" ht="34.5" customHeight="1">
      <c r="A117" s="81" t="s">
        <v>378</v>
      </c>
      <c r="B117" s="82">
        <v>5</v>
      </c>
      <c r="C117" s="82">
        <v>3</v>
      </c>
      <c r="D117" s="83" t="s">
        <v>468</v>
      </c>
      <c r="E117" s="83">
        <v>240</v>
      </c>
      <c r="F117" s="85">
        <v>264646.46</v>
      </c>
      <c r="G117" s="85">
        <v>264391.38</v>
      </c>
    </row>
    <row r="118" spans="1:7" ht="61.5" customHeight="1">
      <c r="A118" s="81" t="s">
        <v>365</v>
      </c>
      <c r="B118" s="82">
        <v>5</v>
      </c>
      <c r="C118" s="82">
        <v>3</v>
      </c>
      <c r="D118" s="83" t="s">
        <v>366</v>
      </c>
      <c r="E118" s="83"/>
      <c r="F118" s="84">
        <f>F119</f>
        <v>1681129.8900000001</v>
      </c>
      <c r="G118" s="84">
        <f>G119</f>
        <v>1592958.71</v>
      </c>
    </row>
    <row r="119" spans="1:7" ht="34.5" customHeight="1">
      <c r="A119" s="81" t="s">
        <v>469</v>
      </c>
      <c r="B119" s="82">
        <v>5</v>
      </c>
      <c r="C119" s="82">
        <v>3</v>
      </c>
      <c r="D119" s="83" t="s">
        <v>470</v>
      </c>
      <c r="E119" s="83"/>
      <c r="F119" s="84">
        <f>F120+F123+F125</f>
        <v>1681129.8900000001</v>
      </c>
      <c r="G119" s="84">
        <f>G120+G123+G125</f>
        <v>1592958.71</v>
      </c>
    </row>
    <row r="120" spans="1:7" ht="19.5" customHeight="1">
      <c r="A120" s="81" t="s">
        <v>471</v>
      </c>
      <c r="B120" s="82">
        <v>5</v>
      </c>
      <c r="C120" s="82">
        <v>3</v>
      </c>
      <c r="D120" s="83" t="s">
        <v>472</v>
      </c>
      <c r="E120" s="83"/>
      <c r="F120" s="84">
        <f>F121+F122</f>
        <v>320514.89</v>
      </c>
      <c r="G120" s="84">
        <f>G121+G122</f>
        <v>232927.69999999998</v>
      </c>
    </row>
    <row r="121" spans="1:7" ht="34.5" customHeight="1">
      <c r="A121" s="88" t="s">
        <v>378</v>
      </c>
      <c r="B121" s="82">
        <v>5</v>
      </c>
      <c r="C121" s="82">
        <v>3</v>
      </c>
      <c r="D121" s="83" t="s">
        <v>472</v>
      </c>
      <c r="E121" s="83">
        <v>240</v>
      </c>
      <c r="F121" s="85">
        <v>319484.78</v>
      </c>
      <c r="G121" s="85">
        <v>231897.59</v>
      </c>
    </row>
    <row r="122" spans="1:7" ht="19.5" customHeight="1">
      <c r="A122" s="81" t="s">
        <v>380</v>
      </c>
      <c r="B122" s="82">
        <v>5</v>
      </c>
      <c r="C122" s="82">
        <v>3</v>
      </c>
      <c r="D122" s="83" t="s">
        <v>472</v>
      </c>
      <c r="E122" s="83">
        <v>850</v>
      </c>
      <c r="F122" s="85">
        <v>1030.11</v>
      </c>
      <c r="G122" s="85">
        <v>1030.11</v>
      </c>
    </row>
    <row r="123" spans="1:7" ht="19.5" customHeight="1">
      <c r="A123" s="88" t="s">
        <v>473</v>
      </c>
      <c r="B123" s="82">
        <v>5</v>
      </c>
      <c r="C123" s="82">
        <v>3</v>
      </c>
      <c r="D123" s="83" t="s">
        <v>474</v>
      </c>
      <c r="E123" s="83"/>
      <c r="F123" s="84">
        <f>F124</f>
        <v>31365</v>
      </c>
      <c r="G123" s="84">
        <f>G124</f>
        <v>31365</v>
      </c>
    </row>
    <row r="124" spans="1:7" ht="34.5" customHeight="1">
      <c r="A124" s="88" t="s">
        <v>378</v>
      </c>
      <c r="B124" s="82">
        <v>5</v>
      </c>
      <c r="C124" s="82">
        <v>3</v>
      </c>
      <c r="D124" s="83" t="s">
        <v>474</v>
      </c>
      <c r="E124" s="83">
        <v>240</v>
      </c>
      <c r="F124" s="85">
        <v>31365</v>
      </c>
      <c r="G124" s="85">
        <v>31365</v>
      </c>
    </row>
    <row r="125" spans="1:7" ht="34.5" customHeight="1">
      <c r="A125" s="88" t="s">
        <v>475</v>
      </c>
      <c r="B125" s="82">
        <v>5</v>
      </c>
      <c r="C125" s="82">
        <v>3</v>
      </c>
      <c r="D125" s="83" t="s">
        <v>476</v>
      </c>
      <c r="E125" s="83"/>
      <c r="F125" s="84">
        <f>F126</f>
        <v>1329250</v>
      </c>
      <c r="G125" s="84">
        <f>G126</f>
        <v>1328666.01</v>
      </c>
    </row>
    <row r="126" spans="1:7" ht="34.5" customHeight="1">
      <c r="A126" s="88" t="s">
        <v>378</v>
      </c>
      <c r="B126" s="82">
        <v>5</v>
      </c>
      <c r="C126" s="82">
        <v>3</v>
      </c>
      <c r="D126" s="83" t="s">
        <v>476</v>
      </c>
      <c r="E126" s="83">
        <v>240</v>
      </c>
      <c r="F126" s="85">
        <v>1329250</v>
      </c>
      <c r="G126" s="85">
        <v>1328666.01</v>
      </c>
    </row>
    <row r="127" spans="1:7" ht="19.5" customHeight="1">
      <c r="A127" s="81" t="s">
        <v>477</v>
      </c>
      <c r="B127" s="82">
        <v>8</v>
      </c>
      <c r="C127" s="82"/>
      <c r="D127" s="83"/>
      <c r="E127" s="83"/>
      <c r="F127" s="84">
        <f>F128+F143</f>
        <v>7483655.48</v>
      </c>
      <c r="G127" s="84">
        <f>G128+G143</f>
        <v>5631995.87</v>
      </c>
    </row>
    <row r="128" spans="1:7" ht="19.5" customHeight="1">
      <c r="A128" s="81" t="s">
        <v>478</v>
      </c>
      <c r="B128" s="82">
        <v>8</v>
      </c>
      <c r="C128" s="82">
        <v>1</v>
      </c>
      <c r="D128" s="83"/>
      <c r="E128" s="83"/>
      <c r="F128" s="84">
        <f>F136+F129</f>
        <v>5738621.25</v>
      </c>
      <c r="G128" s="84">
        <f>G136+G129</f>
        <v>3886961.65</v>
      </c>
    </row>
    <row r="129" spans="1:7" ht="49.5" customHeight="1">
      <c r="A129" s="81" t="s">
        <v>479</v>
      </c>
      <c r="B129" s="82">
        <v>8</v>
      </c>
      <c r="C129" s="82">
        <v>1</v>
      </c>
      <c r="D129" s="83" t="s">
        <v>480</v>
      </c>
      <c r="E129" s="83"/>
      <c r="F129" s="84">
        <f>F130+F133</f>
        <v>3937252.5300000003</v>
      </c>
      <c r="G129" s="84">
        <f>G130+G133</f>
        <v>2085592.93</v>
      </c>
    </row>
    <row r="130" spans="1:7" ht="34.5" customHeight="1">
      <c r="A130" s="91" t="s">
        <v>481</v>
      </c>
      <c r="B130" s="82">
        <v>8</v>
      </c>
      <c r="C130" s="82">
        <v>1</v>
      </c>
      <c r="D130" s="83" t="s">
        <v>482</v>
      </c>
      <c r="E130" s="83"/>
      <c r="F130" s="84">
        <f aca="true" t="shared" si="36" ref="F130:F131">F131</f>
        <v>1416396.53</v>
      </c>
      <c r="G130" s="84">
        <f aca="true" t="shared" si="37" ref="G130:G131">G131</f>
        <v>0</v>
      </c>
    </row>
    <row r="131" spans="1:7" ht="49.5" customHeight="1">
      <c r="A131" s="91" t="s">
        <v>483</v>
      </c>
      <c r="B131" s="82">
        <v>8</v>
      </c>
      <c r="C131" s="82">
        <v>1</v>
      </c>
      <c r="D131" s="83" t="s">
        <v>484</v>
      </c>
      <c r="E131" s="83"/>
      <c r="F131" s="84">
        <f t="shared" si="36"/>
        <v>1416396.53</v>
      </c>
      <c r="G131" s="84">
        <f t="shared" si="37"/>
        <v>0</v>
      </c>
    </row>
    <row r="132" spans="1:7" ht="34.5" customHeight="1">
      <c r="A132" s="81" t="s">
        <v>378</v>
      </c>
      <c r="B132" s="82">
        <v>8</v>
      </c>
      <c r="C132" s="82">
        <v>1</v>
      </c>
      <c r="D132" s="83" t="s">
        <v>484</v>
      </c>
      <c r="E132" s="83">
        <v>240</v>
      </c>
      <c r="F132" s="85">
        <f>1412000+4396.53</f>
        <v>1416396.53</v>
      </c>
      <c r="G132" s="85"/>
    </row>
    <row r="133" spans="1:7" ht="49.5" customHeight="1">
      <c r="A133" s="81" t="s">
        <v>485</v>
      </c>
      <c r="B133" s="82">
        <v>8</v>
      </c>
      <c r="C133" s="82">
        <v>1</v>
      </c>
      <c r="D133" s="83" t="s">
        <v>486</v>
      </c>
      <c r="E133" s="83"/>
      <c r="F133" s="92">
        <f aca="true" t="shared" si="38" ref="F133:F134">F134</f>
        <v>2520856</v>
      </c>
      <c r="G133" s="92">
        <f aca="true" t="shared" si="39" ref="G133:G134">G134</f>
        <v>2085592.93</v>
      </c>
    </row>
    <row r="134" spans="1:7" ht="64.5" customHeight="1">
      <c r="A134" s="81" t="s">
        <v>487</v>
      </c>
      <c r="B134" s="82">
        <v>8</v>
      </c>
      <c r="C134" s="82">
        <v>1</v>
      </c>
      <c r="D134" s="83" t="s">
        <v>488</v>
      </c>
      <c r="E134" s="83"/>
      <c r="F134" s="92">
        <f t="shared" si="38"/>
        <v>2520856</v>
      </c>
      <c r="G134" s="92">
        <f t="shared" si="39"/>
        <v>2085592.93</v>
      </c>
    </row>
    <row r="135" spans="1:7" ht="19.5" customHeight="1">
      <c r="A135" s="81" t="s">
        <v>489</v>
      </c>
      <c r="B135" s="82">
        <v>8</v>
      </c>
      <c r="C135" s="82">
        <v>1</v>
      </c>
      <c r="D135" s="83" t="s">
        <v>488</v>
      </c>
      <c r="E135" s="83">
        <v>410</v>
      </c>
      <c r="F135" s="85">
        <f>2525252.53-4396.53</f>
        <v>2520856</v>
      </c>
      <c r="G135" s="85">
        <v>2085592.93</v>
      </c>
    </row>
    <row r="136" spans="1:7" ht="64.5" customHeight="1">
      <c r="A136" s="81" t="s">
        <v>490</v>
      </c>
      <c r="B136" s="82">
        <v>8</v>
      </c>
      <c r="C136" s="82">
        <v>1</v>
      </c>
      <c r="D136" s="83" t="s">
        <v>366</v>
      </c>
      <c r="E136" s="83"/>
      <c r="F136" s="84">
        <f aca="true" t="shared" si="40" ref="F136:F137">F137</f>
        <v>1801368.72</v>
      </c>
      <c r="G136" s="84">
        <f aca="true" t="shared" si="41" ref="G136:G137">G137</f>
        <v>1801368.72</v>
      </c>
    </row>
    <row r="137" spans="1:7" ht="49.5" customHeight="1">
      <c r="A137" s="81" t="s">
        <v>450</v>
      </c>
      <c r="B137" s="82">
        <v>8</v>
      </c>
      <c r="C137" s="82">
        <v>1</v>
      </c>
      <c r="D137" s="83" t="s">
        <v>368</v>
      </c>
      <c r="E137" s="83"/>
      <c r="F137" s="84">
        <f t="shared" si="40"/>
        <v>1801368.72</v>
      </c>
      <c r="G137" s="84">
        <f t="shared" si="41"/>
        <v>1801368.72</v>
      </c>
    </row>
    <row r="138" spans="1:7" ht="34.5" customHeight="1">
      <c r="A138" s="81" t="s">
        <v>491</v>
      </c>
      <c r="B138" s="82">
        <v>8</v>
      </c>
      <c r="C138" s="82">
        <v>1</v>
      </c>
      <c r="D138" s="83" t="s">
        <v>492</v>
      </c>
      <c r="E138" s="83"/>
      <c r="F138" s="84">
        <f>F139+F140+F141+F142</f>
        <v>1801368.72</v>
      </c>
      <c r="G138" s="84">
        <f>G139+G140+G141+G142</f>
        <v>1801368.72</v>
      </c>
    </row>
    <row r="139" spans="1:7" ht="19.5" customHeight="1">
      <c r="A139" s="81" t="s">
        <v>493</v>
      </c>
      <c r="B139" s="82">
        <v>8</v>
      </c>
      <c r="C139" s="82">
        <v>1</v>
      </c>
      <c r="D139" s="83" t="s">
        <v>492</v>
      </c>
      <c r="E139" s="83">
        <v>110</v>
      </c>
      <c r="F139" s="85">
        <v>1482990.36</v>
      </c>
      <c r="G139" s="85">
        <v>1482990.36</v>
      </c>
    </row>
    <row r="140" spans="1:7" ht="34.5" customHeight="1">
      <c r="A140" s="81" t="s">
        <v>378</v>
      </c>
      <c r="B140" s="82">
        <v>8</v>
      </c>
      <c r="C140" s="82">
        <v>1</v>
      </c>
      <c r="D140" s="83" t="s">
        <v>492</v>
      </c>
      <c r="E140" s="83">
        <v>240</v>
      </c>
      <c r="F140" s="85">
        <v>210086</v>
      </c>
      <c r="G140" s="85">
        <v>210086</v>
      </c>
    </row>
    <row r="141" spans="1:7" ht="19.5" customHeight="1">
      <c r="A141" s="81" t="s">
        <v>379</v>
      </c>
      <c r="B141" s="82">
        <v>8</v>
      </c>
      <c r="C141" s="82">
        <v>1</v>
      </c>
      <c r="D141" s="83" t="s">
        <v>492</v>
      </c>
      <c r="E141" s="83">
        <v>830</v>
      </c>
      <c r="F141" s="85">
        <v>2757.42</v>
      </c>
      <c r="G141" s="85">
        <v>2757.42</v>
      </c>
    </row>
    <row r="142" spans="1:7" ht="19.5" customHeight="1">
      <c r="A142" s="81" t="s">
        <v>380</v>
      </c>
      <c r="B142" s="82">
        <v>8</v>
      </c>
      <c r="C142" s="82">
        <v>1</v>
      </c>
      <c r="D142" s="83" t="s">
        <v>492</v>
      </c>
      <c r="E142" s="83">
        <v>850</v>
      </c>
      <c r="F142" s="85">
        <v>105534.94</v>
      </c>
      <c r="G142" s="85">
        <v>105534.94</v>
      </c>
    </row>
    <row r="143" spans="1:7" ht="34.5" customHeight="1">
      <c r="A143" s="81" t="s">
        <v>494</v>
      </c>
      <c r="B143" s="82">
        <v>8</v>
      </c>
      <c r="C143" s="82">
        <v>4</v>
      </c>
      <c r="D143" s="83"/>
      <c r="E143" s="83"/>
      <c r="F143" s="84">
        <f aca="true" t="shared" si="42" ref="F143:F144">F144</f>
        <v>1745034.23</v>
      </c>
      <c r="G143" s="84">
        <f aca="true" t="shared" si="43" ref="G143:G144">G144</f>
        <v>1745034.2200000002</v>
      </c>
    </row>
    <row r="144" spans="1:7" ht="61.5" customHeight="1">
      <c r="A144" s="81" t="s">
        <v>365</v>
      </c>
      <c r="B144" s="82">
        <v>8</v>
      </c>
      <c r="C144" s="82">
        <v>4</v>
      </c>
      <c r="D144" s="83" t="s">
        <v>366</v>
      </c>
      <c r="E144" s="83"/>
      <c r="F144" s="84">
        <f t="shared" si="42"/>
        <v>1745034.23</v>
      </c>
      <c r="G144" s="84">
        <f t="shared" si="43"/>
        <v>1745034.2200000002</v>
      </c>
    </row>
    <row r="145" spans="1:7" ht="49.5" customHeight="1">
      <c r="A145" s="81" t="s">
        <v>367</v>
      </c>
      <c r="B145" s="82">
        <v>8</v>
      </c>
      <c r="C145" s="82">
        <v>4</v>
      </c>
      <c r="D145" s="83" t="s">
        <v>368</v>
      </c>
      <c r="E145" s="83"/>
      <c r="F145" s="84">
        <f>+F146+F149</f>
        <v>1745034.23</v>
      </c>
      <c r="G145" s="84">
        <f>+G146+G149</f>
        <v>1745034.2200000002</v>
      </c>
    </row>
    <row r="146" spans="1:7" ht="108.75" customHeight="1">
      <c r="A146" s="81" t="s">
        <v>495</v>
      </c>
      <c r="B146" s="82">
        <v>8</v>
      </c>
      <c r="C146" s="82">
        <v>4</v>
      </c>
      <c r="D146" s="83" t="s">
        <v>496</v>
      </c>
      <c r="E146" s="83"/>
      <c r="F146" s="84">
        <f>F147+F148</f>
        <v>1727717.63</v>
      </c>
      <c r="G146" s="84">
        <f>G147+G148</f>
        <v>1727717.62</v>
      </c>
    </row>
    <row r="147" spans="1:7" ht="34.5" customHeight="1">
      <c r="A147" s="81" t="s">
        <v>377</v>
      </c>
      <c r="B147" s="82">
        <v>8</v>
      </c>
      <c r="C147" s="82">
        <v>4</v>
      </c>
      <c r="D147" s="83" t="s">
        <v>496</v>
      </c>
      <c r="E147" s="83">
        <v>120</v>
      </c>
      <c r="F147" s="85">
        <v>1632217.63</v>
      </c>
      <c r="G147" s="85">
        <v>1632217.62</v>
      </c>
    </row>
    <row r="148" spans="1:7" ht="34.5" customHeight="1">
      <c r="A148" s="81" t="s">
        <v>378</v>
      </c>
      <c r="B148" s="82">
        <v>8</v>
      </c>
      <c r="C148" s="82">
        <v>4</v>
      </c>
      <c r="D148" s="83" t="s">
        <v>496</v>
      </c>
      <c r="E148" s="83">
        <v>240</v>
      </c>
      <c r="F148" s="85">
        <v>95500</v>
      </c>
      <c r="G148" s="85">
        <v>95500</v>
      </c>
    </row>
    <row r="149" spans="1:7" ht="64.5" customHeight="1">
      <c r="A149" s="81" t="s">
        <v>372</v>
      </c>
      <c r="B149" s="82">
        <v>8</v>
      </c>
      <c r="C149" s="82">
        <v>4</v>
      </c>
      <c r="D149" s="83" t="s">
        <v>496</v>
      </c>
      <c r="E149" s="83"/>
      <c r="F149" s="84">
        <v>17316.6</v>
      </c>
      <c r="G149" s="84">
        <v>17316.6</v>
      </c>
    </row>
    <row r="150" spans="1:7" ht="34.5" customHeight="1">
      <c r="A150" s="81" t="s">
        <v>371</v>
      </c>
      <c r="B150" s="82">
        <v>8</v>
      </c>
      <c r="C150" s="82">
        <v>4</v>
      </c>
      <c r="D150" s="83" t="s">
        <v>496</v>
      </c>
      <c r="E150" s="83">
        <v>120</v>
      </c>
      <c r="F150" s="85">
        <v>17316.6</v>
      </c>
      <c r="G150" s="85">
        <v>17316.6</v>
      </c>
    </row>
    <row r="151" spans="1:7" ht="19.5" customHeight="1">
      <c r="A151" s="81" t="s">
        <v>119</v>
      </c>
      <c r="B151" s="82">
        <v>10</v>
      </c>
      <c r="C151" s="82"/>
      <c r="D151" s="83"/>
      <c r="E151" s="83"/>
      <c r="F151" s="84">
        <f>F152+F158</f>
        <v>292773.52</v>
      </c>
      <c r="G151" s="84">
        <f>G152+G158</f>
        <v>276457.52</v>
      </c>
    </row>
    <row r="152" spans="1:7" ht="19.5" customHeight="1">
      <c r="A152" s="81" t="s">
        <v>497</v>
      </c>
      <c r="B152" s="82">
        <v>10</v>
      </c>
      <c r="C152" s="82">
        <v>1</v>
      </c>
      <c r="D152" s="83"/>
      <c r="E152" s="83"/>
      <c r="F152" s="84">
        <f>F153</f>
        <v>266773.52</v>
      </c>
      <c r="G152" s="84">
        <f>G153</f>
        <v>266773.52</v>
      </c>
    </row>
    <row r="153" spans="1:7" ht="49.5" customHeight="1">
      <c r="A153" s="81" t="s">
        <v>498</v>
      </c>
      <c r="B153" s="82">
        <v>10</v>
      </c>
      <c r="C153" s="82">
        <v>1</v>
      </c>
      <c r="D153" s="83" t="s">
        <v>499</v>
      </c>
      <c r="E153" s="83"/>
      <c r="F153" s="84">
        <f>F155</f>
        <v>266773.52</v>
      </c>
      <c r="G153" s="84">
        <f>G155</f>
        <v>266773.52</v>
      </c>
    </row>
    <row r="154" spans="1:7" ht="34.5" customHeight="1">
      <c r="A154" s="93" t="s">
        <v>500</v>
      </c>
      <c r="B154" s="82">
        <v>10</v>
      </c>
      <c r="C154" s="82">
        <v>1</v>
      </c>
      <c r="D154" s="83" t="s">
        <v>501</v>
      </c>
      <c r="E154" s="83"/>
      <c r="F154" s="84">
        <f aca="true" t="shared" si="44" ref="F154:F156">F155</f>
        <v>266773.52</v>
      </c>
      <c r="G154" s="84">
        <f aca="true" t="shared" si="45" ref="G154:G156">G155</f>
        <v>266773.52</v>
      </c>
    </row>
    <row r="155" spans="1:7" ht="34.5" customHeight="1">
      <c r="A155" s="81" t="s">
        <v>502</v>
      </c>
      <c r="B155" s="82">
        <v>10</v>
      </c>
      <c r="C155" s="82">
        <v>1</v>
      </c>
      <c r="D155" s="83" t="s">
        <v>503</v>
      </c>
      <c r="E155" s="83"/>
      <c r="F155" s="84">
        <f t="shared" si="44"/>
        <v>266773.52</v>
      </c>
      <c r="G155" s="84">
        <f t="shared" si="45"/>
        <v>266773.52</v>
      </c>
    </row>
    <row r="156" spans="1:7" ht="34.5" customHeight="1">
      <c r="A156" s="81" t="s">
        <v>504</v>
      </c>
      <c r="B156" s="82">
        <v>10</v>
      </c>
      <c r="C156" s="82">
        <v>1</v>
      </c>
      <c r="D156" s="83" t="s">
        <v>505</v>
      </c>
      <c r="E156" s="83"/>
      <c r="F156" s="84">
        <f t="shared" si="44"/>
        <v>266773.52</v>
      </c>
      <c r="G156" s="84">
        <f t="shared" si="45"/>
        <v>266773.52</v>
      </c>
    </row>
    <row r="157" spans="1:7" ht="34.5" customHeight="1">
      <c r="A157" s="81" t="s">
        <v>506</v>
      </c>
      <c r="B157" s="82">
        <v>10</v>
      </c>
      <c r="C157" s="82">
        <v>1</v>
      </c>
      <c r="D157" s="83" t="s">
        <v>505</v>
      </c>
      <c r="E157" s="83">
        <v>310</v>
      </c>
      <c r="F157" s="85">
        <v>266773.52</v>
      </c>
      <c r="G157" s="85">
        <v>266773.52</v>
      </c>
    </row>
    <row r="158" spans="1:7" ht="19.5" customHeight="1">
      <c r="A158" s="81" t="s">
        <v>507</v>
      </c>
      <c r="B158" s="82">
        <v>10</v>
      </c>
      <c r="C158" s="82">
        <v>3</v>
      </c>
      <c r="D158" s="83"/>
      <c r="E158" s="83"/>
      <c r="F158" s="86">
        <f aca="true" t="shared" si="46" ref="F158:F161">F159</f>
        <v>26000</v>
      </c>
      <c r="G158" s="86">
        <f aca="true" t="shared" si="47" ref="G158:G161">G159</f>
        <v>9684</v>
      </c>
    </row>
    <row r="159" spans="1:7" ht="61.5" customHeight="1">
      <c r="A159" s="81" t="s">
        <v>365</v>
      </c>
      <c r="B159" s="82">
        <v>10</v>
      </c>
      <c r="C159" s="82">
        <v>3</v>
      </c>
      <c r="D159" s="83" t="s">
        <v>366</v>
      </c>
      <c r="E159" s="83"/>
      <c r="F159" s="84">
        <f t="shared" si="46"/>
        <v>26000</v>
      </c>
      <c r="G159" s="84">
        <f t="shared" si="47"/>
        <v>9684</v>
      </c>
    </row>
    <row r="160" spans="1:7" ht="61.5" customHeight="1">
      <c r="A160" s="81" t="s">
        <v>508</v>
      </c>
      <c r="B160" s="82">
        <v>10</v>
      </c>
      <c r="C160" s="82">
        <v>3</v>
      </c>
      <c r="D160" s="83" t="s">
        <v>368</v>
      </c>
      <c r="E160" s="83"/>
      <c r="F160" s="84">
        <f t="shared" si="46"/>
        <v>26000</v>
      </c>
      <c r="G160" s="84">
        <f t="shared" si="47"/>
        <v>9684</v>
      </c>
    </row>
    <row r="161" spans="1:7" ht="79.5" customHeight="1">
      <c r="A161" s="81" t="s">
        <v>509</v>
      </c>
      <c r="B161" s="82">
        <v>10</v>
      </c>
      <c r="C161" s="82">
        <v>3</v>
      </c>
      <c r="D161" s="83" t="s">
        <v>510</v>
      </c>
      <c r="E161" s="83"/>
      <c r="F161" s="84">
        <f t="shared" si="46"/>
        <v>26000</v>
      </c>
      <c r="G161" s="84">
        <f t="shared" si="47"/>
        <v>9684</v>
      </c>
    </row>
    <row r="162" spans="1:7" ht="19.5" customHeight="1">
      <c r="A162" s="81" t="s">
        <v>493</v>
      </c>
      <c r="B162" s="82">
        <v>10</v>
      </c>
      <c r="C162" s="82">
        <v>3</v>
      </c>
      <c r="D162" s="83" t="s">
        <v>510</v>
      </c>
      <c r="E162" s="83">
        <v>110</v>
      </c>
      <c r="F162" s="85">
        <v>26000</v>
      </c>
      <c r="G162" s="85">
        <v>9684</v>
      </c>
    </row>
    <row r="163" spans="1:7" ht="19.5" customHeight="1">
      <c r="A163" s="81" t="s">
        <v>118</v>
      </c>
      <c r="B163" s="82">
        <v>11</v>
      </c>
      <c r="C163" s="82"/>
      <c r="D163" s="83"/>
      <c r="E163" s="83"/>
      <c r="F163" s="86">
        <f aca="true" t="shared" si="48" ref="F163:F167">F164</f>
        <v>1000</v>
      </c>
      <c r="G163" s="86">
        <f aca="true" t="shared" si="49" ref="G163:G167">G164</f>
        <v>0</v>
      </c>
    </row>
    <row r="164" spans="1:7" ht="19.5" customHeight="1">
      <c r="A164" s="81" t="s">
        <v>511</v>
      </c>
      <c r="B164" s="82">
        <v>11</v>
      </c>
      <c r="C164" s="82">
        <v>1</v>
      </c>
      <c r="D164" s="83"/>
      <c r="E164" s="83"/>
      <c r="F164" s="86">
        <f t="shared" si="48"/>
        <v>1000</v>
      </c>
      <c r="G164" s="86">
        <f t="shared" si="49"/>
        <v>0</v>
      </c>
    </row>
    <row r="165" spans="1:7" ht="79.5" customHeight="1">
      <c r="A165" s="81" t="s">
        <v>512</v>
      </c>
      <c r="B165" s="82">
        <v>11</v>
      </c>
      <c r="C165" s="82">
        <v>1</v>
      </c>
      <c r="D165" s="83" t="s">
        <v>513</v>
      </c>
      <c r="E165" s="83"/>
      <c r="F165" s="86">
        <f t="shared" si="48"/>
        <v>1000</v>
      </c>
      <c r="G165" s="86">
        <f t="shared" si="49"/>
        <v>0</v>
      </c>
    </row>
    <row r="166" spans="1:7" ht="19.5" customHeight="1">
      <c r="A166" s="81" t="s">
        <v>514</v>
      </c>
      <c r="B166" s="82">
        <v>11</v>
      </c>
      <c r="C166" s="82">
        <v>1</v>
      </c>
      <c r="D166" s="83" t="s">
        <v>515</v>
      </c>
      <c r="E166" s="83"/>
      <c r="F166" s="86">
        <f t="shared" si="48"/>
        <v>1000</v>
      </c>
      <c r="G166" s="86">
        <f t="shared" si="49"/>
        <v>0</v>
      </c>
    </row>
    <row r="167" spans="1:7" ht="34.5" customHeight="1">
      <c r="A167" s="81" t="s">
        <v>516</v>
      </c>
      <c r="B167" s="82">
        <v>11</v>
      </c>
      <c r="C167" s="82">
        <v>1</v>
      </c>
      <c r="D167" s="83" t="s">
        <v>517</v>
      </c>
      <c r="E167" s="83"/>
      <c r="F167" s="86">
        <f t="shared" si="48"/>
        <v>1000</v>
      </c>
      <c r="G167" s="86">
        <f t="shared" si="49"/>
        <v>0</v>
      </c>
    </row>
    <row r="168" spans="1:7" ht="34.5" customHeight="1">
      <c r="A168" s="81" t="s">
        <v>378</v>
      </c>
      <c r="B168" s="82">
        <v>11</v>
      </c>
      <c r="C168" s="82">
        <v>1</v>
      </c>
      <c r="D168" s="83" t="s">
        <v>517</v>
      </c>
      <c r="E168" s="83">
        <v>240</v>
      </c>
      <c r="F168" s="87">
        <v>1000</v>
      </c>
      <c r="G168" s="87"/>
    </row>
    <row r="169" spans="1:7" ht="18" customHeight="1">
      <c r="A169" s="94" t="s">
        <v>518</v>
      </c>
      <c r="B169" s="94"/>
      <c r="C169" s="94"/>
      <c r="D169" s="94"/>
      <c r="E169" s="94"/>
      <c r="F169" s="95">
        <f>F20+F22+F27+F28+F29+F30+F32+F34+F36+F41+F46+F50+F54+F58+F62+F66+F70+F71+F77+F83+F86+F87+F90+F94+F100+F102+F107+F113+F117+F121+F122+F124+F126+F132+F135+F139+F140+F141+F142+F147+F148+F150+F157+F162+F168</f>
        <v>18064581.88</v>
      </c>
      <c r="G169" s="95">
        <f>G20+G22+G27+G28+G29+G30+G32+G34+G36+G41+G46+G50+G54+G58+G62+G66+G70+G71+G77+G83+G86+G87+G90+G94+G100+G102+G107+G113+G117+G121+G122+G124+G126+G132+G135+G139+G140+G141+G142+G147+G148+G150+G157+G162+G168</f>
        <v>15091791.149999997</v>
      </c>
    </row>
    <row r="170" spans="1:7" s="98" customFormat="1" ht="18" customHeight="1">
      <c r="A170" s="96"/>
      <c r="B170" s="96"/>
      <c r="C170" s="96"/>
      <c r="D170" s="96"/>
      <c r="E170" s="96"/>
      <c r="F170" s="96"/>
      <c r="G170" s="97"/>
    </row>
    <row r="171" spans="1:7" s="98" customFormat="1" ht="18" customHeight="1">
      <c r="A171" s="96" t="s">
        <v>204</v>
      </c>
      <c r="B171" s="96"/>
      <c r="C171" s="96"/>
      <c r="D171" s="96"/>
      <c r="E171" s="96"/>
      <c r="F171" s="96" t="s">
        <v>519</v>
      </c>
      <c r="G171" s="97"/>
    </row>
    <row r="172" spans="1:7" s="98" customFormat="1" ht="18" customHeight="1">
      <c r="A172" s="99"/>
      <c r="B172" s="99"/>
      <c r="C172" s="99"/>
      <c r="D172" s="99"/>
      <c r="E172" s="99"/>
      <c r="F172" s="99"/>
      <c r="G172" s="97"/>
    </row>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sheetData>
  <sheetProtection selectLockedCells="1" selectUnlockedCells="1"/>
  <mergeCells count="19">
    <mergeCell ref="B1:C1"/>
    <mergeCell ref="E1:G1"/>
    <mergeCell ref="E2:G2"/>
    <mergeCell ref="E3:G3"/>
    <mergeCell ref="A6:G6"/>
    <mergeCell ref="A7:G7"/>
    <mergeCell ref="A8:G8"/>
    <mergeCell ref="A9:G9"/>
    <mergeCell ref="A11:A14"/>
    <mergeCell ref="B11:E11"/>
    <mergeCell ref="F11:F12"/>
    <mergeCell ref="G11:G12"/>
    <mergeCell ref="B12:B14"/>
    <mergeCell ref="C12:C14"/>
    <mergeCell ref="D12:D14"/>
    <mergeCell ref="E12:E14"/>
    <mergeCell ref="F13:F14"/>
    <mergeCell ref="G13:G14"/>
    <mergeCell ref="A169:E169"/>
  </mergeCells>
  <printOptions/>
  <pageMargins left="0.9840277777777778" right="0.39375" top="0.8861111111111112" bottom="0.8861111111111112" header="0.5118110236220472" footer="0.5118110236220472"/>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H172"/>
  <sheetViews>
    <sheetView view="pageBreakPreview" zoomScale="75" zoomScaleNormal="78" zoomScaleSheetLayoutView="75" workbookViewId="0" topLeftCell="A1">
      <selection activeCell="A15" sqref="A15"/>
    </sheetView>
  </sheetViews>
  <sheetFormatPr defaultColWidth="9.140625" defaultRowHeight="12.75"/>
  <cols>
    <col min="1" max="1" width="50.57421875" style="63" customWidth="1"/>
    <col min="2" max="3" width="9.8515625" style="63" customWidth="1"/>
    <col min="4" max="4" width="13.00390625" style="63" customWidth="1"/>
    <col min="5" max="5" width="14.57421875" style="63" customWidth="1"/>
    <col min="6" max="6" width="9.8515625" style="63" customWidth="1"/>
    <col min="7" max="8" width="16.7109375" style="63" customWidth="1"/>
    <col min="9" max="177" width="8.8515625" style="63" customWidth="1"/>
    <col min="178" max="211" width="11.57421875" style="0" customWidth="1"/>
    <col min="212" max="16384" width="11.57421875" style="0" customWidth="1"/>
  </cols>
  <sheetData>
    <row r="1" spans="2:8" ht="12.75" customHeight="1">
      <c r="B1" s="100"/>
      <c r="C1" s="100"/>
      <c r="D1" s="67"/>
      <c r="E1" s="41" t="s">
        <v>520</v>
      </c>
      <c r="F1" s="41"/>
      <c r="G1" s="41"/>
      <c r="H1" s="41"/>
    </row>
    <row r="2" spans="3:8" ht="12.75" customHeight="1">
      <c r="C2" s="67"/>
      <c r="D2" s="67"/>
      <c r="E2" s="41" t="s">
        <v>174</v>
      </c>
      <c r="F2" s="41"/>
      <c r="G2" s="41"/>
      <c r="H2" s="41"/>
    </row>
    <row r="3" spans="3:8" ht="12.75" customHeight="1">
      <c r="C3" s="67"/>
      <c r="D3" s="67"/>
      <c r="E3" s="41" t="s">
        <v>175</v>
      </c>
      <c r="F3" s="41"/>
      <c r="G3" s="41"/>
      <c r="H3" s="41"/>
    </row>
    <row r="4" spans="3:8" ht="12.75" customHeight="1">
      <c r="C4" s="67"/>
      <c r="D4" s="67"/>
      <c r="E4" s="41" t="s">
        <v>176</v>
      </c>
      <c r="F4" s="41"/>
      <c r="G4" s="41"/>
      <c r="H4" s="41"/>
    </row>
    <row r="5" ht="12.75" customHeight="1">
      <c r="D5" s="68"/>
    </row>
    <row r="6" spans="1:8" ht="17.25" customHeight="1">
      <c r="A6" s="71" t="s">
        <v>521</v>
      </c>
      <c r="B6" s="71"/>
      <c r="C6" s="71"/>
      <c r="D6" s="71"/>
      <c r="E6" s="71"/>
      <c r="F6" s="71"/>
      <c r="G6" s="71"/>
      <c r="H6" s="71"/>
    </row>
    <row r="7" spans="1:8" ht="16.5" customHeight="1">
      <c r="A7" s="71" t="s">
        <v>522</v>
      </c>
      <c r="B7" s="71"/>
      <c r="C7" s="71"/>
      <c r="D7" s="71"/>
      <c r="E7" s="71"/>
      <c r="F7" s="71"/>
      <c r="G7" s="71"/>
      <c r="H7" s="71"/>
    </row>
    <row r="8" spans="1:8" ht="16.5" customHeight="1">
      <c r="A8" s="72" t="s">
        <v>523</v>
      </c>
      <c r="B8" s="72"/>
      <c r="C8" s="72"/>
      <c r="D8" s="72"/>
      <c r="E8" s="72"/>
      <c r="F8" s="72"/>
      <c r="G8" s="72"/>
      <c r="H8" s="72"/>
    </row>
    <row r="9" spans="1:8" ht="12.75" customHeight="1">
      <c r="A9" s="71"/>
      <c r="B9" s="71"/>
      <c r="C9" s="71"/>
      <c r="D9" s="71"/>
      <c r="E9" s="71"/>
      <c r="F9" s="71"/>
      <c r="G9" s="71"/>
      <c r="H9" s="71"/>
    </row>
    <row r="10" spans="1:8" ht="12.75" customHeight="1">
      <c r="A10" s="73"/>
      <c r="B10" s="73"/>
      <c r="C10" s="73"/>
      <c r="D10" s="73"/>
      <c r="E10" s="73"/>
      <c r="F10" s="73"/>
      <c r="G10" s="73"/>
      <c r="H10" s="74" t="s">
        <v>181</v>
      </c>
    </row>
    <row r="11" spans="1:8" ht="24" customHeight="1">
      <c r="A11" s="101" t="s">
        <v>353</v>
      </c>
      <c r="B11" s="101" t="s">
        <v>354</v>
      </c>
      <c r="C11" s="101"/>
      <c r="D11" s="101"/>
      <c r="E11" s="101"/>
      <c r="F11" s="101"/>
      <c r="G11" s="102" t="s">
        <v>355</v>
      </c>
      <c r="H11" s="78" t="s">
        <v>11</v>
      </c>
    </row>
    <row r="12" spans="1:8" ht="18" customHeight="1">
      <c r="A12" s="101"/>
      <c r="B12" s="101" t="s">
        <v>524</v>
      </c>
      <c r="C12" s="101" t="s">
        <v>356</v>
      </c>
      <c r="D12" s="101" t="s">
        <v>357</v>
      </c>
      <c r="E12" s="101" t="s">
        <v>358</v>
      </c>
      <c r="F12" s="101" t="s">
        <v>359</v>
      </c>
      <c r="G12" s="102" t="s">
        <v>360</v>
      </c>
      <c r="H12" s="78" t="s">
        <v>360</v>
      </c>
    </row>
    <row r="13" spans="1:8" ht="14.25" customHeight="1">
      <c r="A13" s="101"/>
      <c r="B13" s="101"/>
      <c r="C13" s="101"/>
      <c r="D13" s="101"/>
      <c r="E13" s="101"/>
      <c r="F13" s="101"/>
      <c r="G13" s="103" t="s">
        <v>361</v>
      </c>
      <c r="H13" s="80" t="s">
        <v>523</v>
      </c>
    </row>
    <row r="14" spans="1:8" ht="16.5" customHeight="1">
      <c r="A14" s="101"/>
      <c r="B14" s="101"/>
      <c r="C14" s="101"/>
      <c r="D14" s="101"/>
      <c r="E14" s="101"/>
      <c r="F14" s="101"/>
      <c r="G14" s="103"/>
      <c r="H14" s="80"/>
    </row>
    <row r="15" spans="1:8" ht="34.5" customHeight="1">
      <c r="A15" s="104" t="s">
        <v>525</v>
      </c>
      <c r="B15" s="105">
        <v>13</v>
      </c>
      <c r="C15" s="101"/>
      <c r="D15" s="101"/>
      <c r="E15" s="101"/>
      <c r="F15" s="101"/>
      <c r="G15" s="106">
        <f>G16+G73+G79+G96+G109+G128+G152+G164</f>
        <v>18064581.88</v>
      </c>
      <c r="H15" s="106">
        <f>H16+H73+H79+H96+H109+H128+H152+H164</f>
        <v>15091791.149999999</v>
      </c>
    </row>
    <row r="16" spans="1:8" ht="19.5" customHeight="1">
      <c r="A16" s="81" t="s">
        <v>363</v>
      </c>
      <c r="B16" s="107">
        <v>13</v>
      </c>
      <c r="C16" s="82">
        <v>1</v>
      </c>
      <c r="D16" s="82"/>
      <c r="E16" s="83"/>
      <c r="F16" s="83"/>
      <c r="G16" s="84">
        <f>G17+G24+G43+G38</f>
        <v>6222048.3100000005</v>
      </c>
      <c r="H16" s="84">
        <f>H17+H24+H43+H38</f>
        <v>6112699.92</v>
      </c>
    </row>
    <row r="17" spans="1:8" ht="49.5" customHeight="1">
      <c r="A17" s="81" t="s">
        <v>364</v>
      </c>
      <c r="B17" s="107">
        <v>13</v>
      </c>
      <c r="C17" s="82">
        <v>1</v>
      </c>
      <c r="D17" s="82">
        <v>2</v>
      </c>
      <c r="E17" s="83"/>
      <c r="F17" s="83"/>
      <c r="G17" s="84">
        <f aca="true" t="shared" si="0" ref="G17:G18">G18</f>
        <v>962406.25</v>
      </c>
      <c r="H17" s="84">
        <f aca="true" t="shared" si="1" ref="H17:H18">H18</f>
        <v>962406.25</v>
      </c>
    </row>
    <row r="18" spans="1:8" ht="64.5" customHeight="1">
      <c r="A18" s="81" t="s">
        <v>365</v>
      </c>
      <c r="B18" s="107">
        <v>13</v>
      </c>
      <c r="C18" s="82">
        <v>1</v>
      </c>
      <c r="D18" s="82">
        <v>2</v>
      </c>
      <c r="E18" s="83" t="s">
        <v>366</v>
      </c>
      <c r="F18" s="83"/>
      <c r="G18" s="84">
        <f t="shared" si="0"/>
        <v>962406.25</v>
      </c>
      <c r="H18" s="84">
        <f t="shared" si="1"/>
        <v>962406.25</v>
      </c>
    </row>
    <row r="19" spans="1:8" ht="64.5" customHeight="1">
      <c r="A19" s="81" t="s">
        <v>367</v>
      </c>
      <c r="B19" s="107">
        <v>13</v>
      </c>
      <c r="C19" s="82">
        <v>1</v>
      </c>
      <c r="D19" s="82">
        <v>2</v>
      </c>
      <c r="E19" s="83" t="s">
        <v>368</v>
      </c>
      <c r="F19" s="83"/>
      <c r="G19" s="84">
        <f>G20+G22</f>
        <v>962406.25</v>
      </c>
      <c r="H19" s="84">
        <f>H20+H22</f>
        <v>962406.25</v>
      </c>
    </row>
    <row r="20" spans="1:8" ht="34.5" customHeight="1">
      <c r="A20" s="81" t="s">
        <v>369</v>
      </c>
      <c r="B20" s="107">
        <v>13</v>
      </c>
      <c r="C20" s="82">
        <v>1</v>
      </c>
      <c r="D20" s="82">
        <v>2</v>
      </c>
      <c r="E20" s="83" t="s">
        <v>370</v>
      </c>
      <c r="F20" s="83"/>
      <c r="G20" s="84">
        <f>G21</f>
        <v>945089.65</v>
      </c>
      <c r="H20" s="84">
        <f>H21</f>
        <v>945089.65</v>
      </c>
    </row>
    <row r="21" spans="1:8" ht="34.5" customHeight="1">
      <c r="A21" s="81" t="s">
        <v>371</v>
      </c>
      <c r="B21" s="107">
        <v>13</v>
      </c>
      <c r="C21" s="82">
        <v>1</v>
      </c>
      <c r="D21" s="82">
        <v>2</v>
      </c>
      <c r="E21" s="83" t="s">
        <v>370</v>
      </c>
      <c r="F21" s="83">
        <v>120</v>
      </c>
      <c r="G21" s="85">
        <v>945089.65</v>
      </c>
      <c r="H21" s="85">
        <v>945089.65</v>
      </c>
    </row>
    <row r="22" spans="1:8" ht="64.5" customHeight="1">
      <c r="A22" s="81" t="s">
        <v>372</v>
      </c>
      <c r="B22" s="107">
        <v>13</v>
      </c>
      <c r="C22" s="82">
        <v>1</v>
      </c>
      <c r="D22" s="82">
        <v>2</v>
      </c>
      <c r="E22" s="83" t="s">
        <v>373</v>
      </c>
      <c r="F22" s="83"/>
      <c r="G22" s="84">
        <f>G23</f>
        <v>17316.6</v>
      </c>
      <c r="H22" s="84">
        <f>H23</f>
        <v>17316.6</v>
      </c>
    </row>
    <row r="23" spans="1:8" ht="34.5" customHeight="1">
      <c r="A23" s="81" t="s">
        <v>371</v>
      </c>
      <c r="B23" s="107">
        <v>13</v>
      </c>
      <c r="C23" s="82">
        <v>1</v>
      </c>
      <c r="D23" s="82">
        <v>2</v>
      </c>
      <c r="E23" s="83" t="s">
        <v>373</v>
      </c>
      <c r="F23" s="83">
        <v>120</v>
      </c>
      <c r="G23" s="85">
        <v>17316.6</v>
      </c>
      <c r="H23" s="85">
        <v>17316.6</v>
      </c>
    </row>
    <row r="24" spans="1:8" ht="64.5" customHeight="1">
      <c r="A24" s="81" t="s">
        <v>374</v>
      </c>
      <c r="B24" s="107">
        <v>13</v>
      </c>
      <c r="C24" s="82">
        <v>1</v>
      </c>
      <c r="D24" s="82">
        <v>4</v>
      </c>
      <c r="E24" s="83"/>
      <c r="F24" s="83"/>
      <c r="G24" s="84">
        <f aca="true" t="shared" si="2" ref="G24:G25">G25</f>
        <v>1265073.1600000001</v>
      </c>
      <c r="H24" s="84">
        <f aca="true" t="shared" si="3" ref="H24:H25">H25</f>
        <v>1262679.81</v>
      </c>
    </row>
    <row r="25" spans="1:8" ht="64.5" customHeight="1">
      <c r="A25" s="81" t="s">
        <v>365</v>
      </c>
      <c r="B25" s="107">
        <v>13</v>
      </c>
      <c r="C25" s="82">
        <v>1</v>
      </c>
      <c r="D25" s="82">
        <v>4</v>
      </c>
      <c r="E25" s="83" t="s">
        <v>366</v>
      </c>
      <c r="F25" s="83"/>
      <c r="G25" s="84">
        <f t="shared" si="2"/>
        <v>1265073.1600000001</v>
      </c>
      <c r="H25" s="84">
        <f t="shared" si="3"/>
        <v>1262679.81</v>
      </c>
    </row>
    <row r="26" spans="1:8" ht="64.5" customHeight="1">
      <c r="A26" s="81" t="s">
        <v>367</v>
      </c>
      <c r="B26" s="107">
        <v>13</v>
      </c>
      <c r="C26" s="82">
        <v>1</v>
      </c>
      <c r="D26" s="82">
        <v>4</v>
      </c>
      <c r="E26" s="83" t="s">
        <v>368</v>
      </c>
      <c r="F26" s="83"/>
      <c r="G26" s="84">
        <f>G27+G32+G34+G36</f>
        <v>1265073.1600000001</v>
      </c>
      <c r="H26" s="84">
        <f>H27+H32+H34+H36</f>
        <v>1262679.81</v>
      </c>
    </row>
    <row r="27" spans="1:8" ht="19.5" customHeight="1">
      <c r="A27" s="81" t="s">
        <v>375</v>
      </c>
      <c r="B27" s="107">
        <v>13</v>
      </c>
      <c r="C27" s="82">
        <v>1</v>
      </c>
      <c r="D27" s="82">
        <v>4</v>
      </c>
      <c r="E27" s="83" t="s">
        <v>376</v>
      </c>
      <c r="F27" s="83"/>
      <c r="G27" s="84">
        <f>G28+G29+G30+G31</f>
        <v>1229097.6</v>
      </c>
      <c r="H27" s="84">
        <f>H28+H29+H30+H31</f>
        <v>1226704.25</v>
      </c>
    </row>
    <row r="28" spans="1:8" ht="34.5" customHeight="1">
      <c r="A28" s="81" t="s">
        <v>377</v>
      </c>
      <c r="B28" s="107">
        <v>13</v>
      </c>
      <c r="C28" s="82">
        <v>1</v>
      </c>
      <c r="D28" s="82">
        <v>4</v>
      </c>
      <c r="E28" s="83" t="s">
        <v>376</v>
      </c>
      <c r="F28" s="83">
        <v>120</v>
      </c>
      <c r="G28" s="85">
        <v>516295.9</v>
      </c>
      <c r="H28" s="85">
        <v>516295.9</v>
      </c>
    </row>
    <row r="29" spans="1:8" ht="49.5" customHeight="1">
      <c r="A29" s="81" t="s">
        <v>378</v>
      </c>
      <c r="B29" s="107">
        <v>13</v>
      </c>
      <c r="C29" s="82">
        <v>1</v>
      </c>
      <c r="D29" s="82">
        <v>4</v>
      </c>
      <c r="E29" s="83" t="s">
        <v>376</v>
      </c>
      <c r="F29" s="83">
        <v>240</v>
      </c>
      <c r="G29" s="85">
        <v>345793.57</v>
      </c>
      <c r="H29" s="85">
        <v>343400.22</v>
      </c>
    </row>
    <row r="30" spans="1:8" ht="19.5" customHeight="1">
      <c r="A30" s="81" t="s">
        <v>379</v>
      </c>
      <c r="B30" s="107">
        <v>13</v>
      </c>
      <c r="C30" s="82">
        <v>1</v>
      </c>
      <c r="D30" s="82">
        <v>4</v>
      </c>
      <c r="E30" s="83" t="s">
        <v>376</v>
      </c>
      <c r="F30" s="83">
        <v>830</v>
      </c>
      <c r="G30" s="85">
        <v>3290.4</v>
      </c>
      <c r="H30" s="85">
        <v>3290.4</v>
      </c>
    </row>
    <row r="31" spans="1:8" ht="19.5" customHeight="1">
      <c r="A31" s="81" t="s">
        <v>380</v>
      </c>
      <c r="B31" s="107">
        <v>13</v>
      </c>
      <c r="C31" s="82">
        <v>1</v>
      </c>
      <c r="D31" s="82">
        <v>4</v>
      </c>
      <c r="E31" s="83" t="s">
        <v>376</v>
      </c>
      <c r="F31" s="83">
        <v>850</v>
      </c>
      <c r="G31" s="85">
        <v>363717.73</v>
      </c>
      <c r="H31" s="85">
        <v>363717.73</v>
      </c>
    </row>
    <row r="32" spans="1:8" ht="64.5" customHeight="1">
      <c r="A32" s="81" t="s">
        <v>381</v>
      </c>
      <c r="B32" s="107">
        <v>13</v>
      </c>
      <c r="C32" s="82">
        <v>1</v>
      </c>
      <c r="D32" s="82">
        <v>4</v>
      </c>
      <c r="E32" s="83" t="s">
        <v>382</v>
      </c>
      <c r="F32" s="83"/>
      <c r="G32" s="84">
        <f>G33</f>
        <v>1000</v>
      </c>
      <c r="H32" s="84">
        <f>H33</f>
        <v>1000</v>
      </c>
    </row>
    <row r="33" spans="1:8" ht="49.5" customHeight="1">
      <c r="A33" s="81" t="s">
        <v>378</v>
      </c>
      <c r="B33" s="107">
        <v>13</v>
      </c>
      <c r="C33" s="82">
        <v>1</v>
      </c>
      <c r="D33" s="82">
        <v>4</v>
      </c>
      <c r="E33" s="83" t="s">
        <v>382</v>
      </c>
      <c r="F33" s="83">
        <v>240</v>
      </c>
      <c r="G33" s="85">
        <v>1000</v>
      </c>
      <c r="H33" s="85">
        <v>1000</v>
      </c>
    </row>
    <row r="34" spans="1:8" ht="64.5" customHeight="1">
      <c r="A34" s="81" t="s">
        <v>372</v>
      </c>
      <c r="B34" s="107">
        <v>13</v>
      </c>
      <c r="C34" s="82">
        <v>1</v>
      </c>
      <c r="D34" s="82">
        <v>4</v>
      </c>
      <c r="E34" s="83" t="s">
        <v>373</v>
      </c>
      <c r="F34" s="83"/>
      <c r="G34" s="84">
        <f>G35</f>
        <v>17863.44</v>
      </c>
      <c r="H34" s="84">
        <f>H35</f>
        <v>17863.44</v>
      </c>
    </row>
    <row r="35" spans="1:8" ht="34.5" customHeight="1">
      <c r="A35" s="81" t="s">
        <v>371</v>
      </c>
      <c r="B35" s="105">
        <v>13</v>
      </c>
      <c r="C35" s="82">
        <v>1</v>
      </c>
      <c r="D35" s="82">
        <v>4</v>
      </c>
      <c r="E35" s="83" t="s">
        <v>373</v>
      </c>
      <c r="F35" s="83">
        <v>120</v>
      </c>
      <c r="G35" s="85">
        <v>17863.44</v>
      </c>
      <c r="H35" s="85">
        <v>17863.44</v>
      </c>
    </row>
    <row r="36" spans="1:8" ht="64.5" customHeight="1">
      <c r="A36" s="81" t="s">
        <v>383</v>
      </c>
      <c r="B36" s="107">
        <v>13</v>
      </c>
      <c r="C36" s="82">
        <v>1</v>
      </c>
      <c r="D36" s="82">
        <v>4</v>
      </c>
      <c r="E36" s="83" t="s">
        <v>384</v>
      </c>
      <c r="F36" s="83"/>
      <c r="G36" s="84">
        <f>G37</f>
        <v>17112.12</v>
      </c>
      <c r="H36" s="84">
        <f>H37</f>
        <v>17112.12</v>
      </c>
    </row>
    <row r="37" spans="1:8" ht="49.5" customHeight="1">
      <c r="A37" s="81" t="s">
        <v>378</v>
      </c>
      <c r="B37" s="107">
        <v>13</v>
      </c>
      <c r="C37" s="82">
        <v>1</v>
      </c>
      <c r="D37" s="82">
        <v>4</v>
      </c>
      <c r="E37" s="83" t="s">
        <v>384</v>
      </c>
      <c r="F37" s="83">
        <v>240</v>
      </c>
      <c r="G37" s="85">
        <v>17112.12</v>
      </c>
      <c r="H37" s="85">
        <v>17112.12</v>
      </c>
    </row>
    <row r="38" spans="1:8" ht="19.5" customHeight="1">
      <c r="A38" s="81" t="s">
        <v>385</v>
      </c>
      <c r="B38" s="107">
        <v>13</v>
      </c>
      <c r="C38" s="82">
        <v>1</v>
      </c>
      <c r="D38" s="82">
        <v>11</v>
      </c>
      <c r="E38" s="83"/>
      <c r="F38" s="83"/>
      <c r="G38" s="86">
        <f aca="true" t="shared" si="4" ref="G38:G41">G39</f>
        <v>74353</v>
      </c>
      <c r="H38" s="86">
        <f aca="true" t="shared" si="5" ref="H38:H41">H39</f>
        <v>0</v>
      </c>
    </row>
    <row r="39" spans="1:8" ht="64.5" customHeight="1">
      <c r="A39" s="81" t="s">
        <v>365</v>
      </c>
      <c r="B39" s="107">
        <v>13</v>
      </c>
      <c r="C39" s="82">
        <v>1</v>
      </c>
      <c r="D39" s="82">
        <v>11</v>
      </c>
      <c r="E39" s="83" t="s">
        <v>366</v>
      </c>
      <c r="F39" s="83"/>
      <c r="G39" s="86">
        <f t="shared" si="4"/>
        <v>74353</v>
      </c>
      <c r="H39" s="86">
        <f t="shared" si="5"/>
        <v>0</v>
      </c>
    </row>
    <row r="40" spans="1:8" ht="64.5" customHeight="1">
      <c r="A40" s="81" t="s">
        <v>367</v>
      </c>
      <c r="B40" s="107">
        <v>13</v>
      </c>
      <c r="C40" s="82">
        <v>1</v>
      </c>
      <c r="D40" s="82">
        <v>11</v>
      </c>
      <c r="E40" s="83" t="s">
        <v>368</v>
      </c>
      <c r="F40" s="83"/>
      <c r="G40" s="86">
        <f t="shared" si="4"/>
        <v>74353</v>
      </c>
      <c r="H40" s="86">
        <f t="shared" si="5"/>
        <v>0</v>
      </c>
    </row>
    <row r="41" spans="1:8" ht="34.5" customHeight="1">
      <c r="A41" s="81" t="s">
        <v>386</v>
      </c>
      <c r="B41" s="107">
        <v>13</v>
      </c>
      <c r="C41" s="82">
        <v>1</v>
      </c>
      <c r="D41" s="82">
        <v>11</v>
      </c>
      <c r="E41" s="83" t="s">
        <v>387</v>
      </c>
      <c r="F41" s="83"/>
      <c r="G41" s="86">
        <f t="shared" si="4"/>
        <v>74353</v>
      </c>
      <c r="H41" s="86">
        <f t="shared" si="5"/>
        <v>0</v>
      </c>
    </row>
    <row r="42" spans="1:8" ht="19.5" customHeight="1">
      <c r="A42" s="81" t="s">
        <v>388</v>
      </c>
      <c r="B42" s="107">
        <v>13</v>
      </c>
      <c r="C42" s="82">
        <v>1</v>
      </c>
      <c r="D42" s="82">
        <v>11</v>
      </c>
      <c r="E42" s="83" t="s">
        <v>387</v>
      </c>
      <c r="F42" s="83">
        <v>870</v>
      </c>
      <c r="G42" s="87">
        <v>74353</v>
      </c>
      <c r="H42" s="87"/>
    </row>
    <row r="43" spans="1:8" ht="19.5" customHeight="1">
      <c r="A43" s="81" t="s">
        <v>389</v>
      </c>
      <c r="B43" s="107">
        <v>13</v>
      </c>
      <c r="C43" s="82">
        <v>1</v>
      </c>
      <c r="D43" s="82">
        <v>13</v>
      </c>
      <c r="E43" s="83"/>
      <c r="F43" s="83"/>
      <c r="G43" s="84">
        <f>G68+G48+G44+G64+G52+G56+G60</f>
        <v>3920215.9</v>
      </c>
      <c r="H43" s="84">
        <f>H68+H48+H44+H64+H52+H56+H60</f>
        <v>3887613.86</v>
      </c>
    </row>
    <row r="44" spans="1:8" ht="64.5" customHeight="1">
      <c r="A44" s="81" t="s">
        <v>390</v>
      </c>
      <c r="B44" s="107">
        <v>13</v>
      </c>
      <c r="C44" s="82">
        <v>1</v>
      </c>
      <c r="D44" s="82">
        <v>13</v>
      </c>
      <c r="E44" s="83" t="s">
        <v>391</v>
      </c>
      <c r="F44" s="83"/>
      <c r="G44" s="84">
        <f aca="true" t="shared" si="6" ref="G44:G46">G45</f>
        <v>1000</v>
      </c>
      <c r="H44" s="84">
        <f aca="true" t="shared" si="7" ref="H44:H46">H45</f>
        <v>0</v>
      </c>
    </row>
    <row r="45" spans="1:8" ht="34.5" customHeight="1">
      <c r="A45" s="81" t="s">
        <v>392</v>
      </c>
      <c r="B45" s="107">
        <v>13</v>
      </c>
      <c r="C45" s="82">
        <v>1</v>
      </c>
      <c r="D45" s="82">
        <v>13</v>
      </c>
      <c r="E45" s="83" t="s">
        <v>393</v>
      </c>
      <c r="F45" s="83"/>
      <c r="G45" s="84">
        <f t="shared" si="6"/>
        <v>1000</v>
      </c>
      <c r="H45" s="84">
        <f t="shared" si="7"/>
        <v>0</v>
      </c>
    </row>
    <row r="46" spans="1:8" ht="49.5" customHeight="1">
      <c r="A46" s="81" t="s">
        <v>394</v>
      </c>
      <c r="B46" s="107">
        <v>13</v>
      </c>
      <c r="C46" s="82">
        <v>1</v>
      </c>
      <c r="D46" s="82">
        <v>13</v>
      </c>
      <c r="E46" s="83" t="s">
        <v>395</v>
      </c>
      <c r="F46" s="83"/>
      <c r="G46" s="84">
        <f t="shared" si="6"/>
        <v>1000</v>
      </c>
      <c r="H46" s="84">
        <f t="shared" si="7"/>
        <v>0</v>
      </c>
    </row>
    <row r="47" spans="1:8" ht="49.5" customHeight="1">
      <c r="A47" s="81" t="s">
        <v>378</v>
      </c>
      <c r="B47" s="107">
        <v>13</v>
      </c>
      <c r="C47" s="82">
        <v>1</v>
      </c>
      <c r="D47" s="82">
        <v>13</v>
      </c>
      <c r="E47" s="83" t="s">
        <v>395</v>
      </c>
      <c r="F47" s="83">
        <v>240</v>
      </c>
      <c r="G47" s="85">
        <v>1000</v>
      </c>
      <c r="H47" s="85"/>
    </row>
    <row r="48" spans="1:8" ht="49.5" customHeight="1">
      <c r="A48" s="81" t="s">
        <v>396</v>
      </c>
      <c r="B48" s="107">
        <v>13</v>
      </c>
      <c r="C48" s="82">
        <v>1</v>
      </c>
      <c r="D48" s="82">
        <v>13</v>
      </c>
      <c r="E48" s="83" t="s">
        <v>397</v>
      </c>
      <c r="F48" s="83"/>
      <c r="G48" s="84">
        <f aca="true" t="shared" si="8" ref="G48:G50">G49</f>
        <v>2000</v>
      </c>
      <c r="H48" s="84">
        <f aca="true" t="shared" si="9" ref="H48:H50">H49</f>
        <v>0</v>
      </c>
    </row>
    <row r="49" spans="1:8" ht="34.5" customHeight="1">
      <c r="A49" s="81" t="s">
        <v>398</v>
      </c>
      <c r="B49" s="107">
        <v>13</v>
      </c>
      <c r="C49" s="82">
        <v>1</v>
      </c>
      <c r="D49" s="82">
        <v>13</v>
      </c>
      <c r="E49" s="83" t="s">
        <v>399</v>
      </c>
      <c r="F49" s="83"/>
      <c r="G49" s="84">
        <f t="shared" si="8"/>
        <v>2000</v>
      </c>
      <c r="H49" s="84">
        <f t="shared" si="9"/>
        <v>0</v>
      </c>
    </row>
    <row r="50" spans="1:8" ht="34.5" customHeight="1">
      <c r="A50" s="81" t="s">
        <v>400</v>
      </c>
      <c r="B50" s="107">
        <v>13</v>
      </c>
      <c r="C50" s="82">
        <v>1</v>
      </c>
      <c r="D50" s="82">
        <v>13</v>
      </c>
      <c r="E50" s="83" t="s">
        <v>401</v>
      </c>
      <c r="F50" s="83"/>
      <c r="G50" s="84">
        <f t="shared" si="8"/>
        <v>2000</v>
      </c>
      <c r="H50" s="84">
        <f t="shared" si="9"/>
        <v>0</v>
      </c>
    </row>
    <row r="51" spans="1:8" ht="49.5" customHeight="1">
      <c r="A51" s="81" t="s">
        <v>378</v>
      </c>
      <c r="B51" s="107">
        <v>13</v>
      </c>
      <c r="C51" s="82">
        <v>1</v>
      </c>
      <c r="D51" s="82">
        <v>13</v>
      </c>
      <c r="E51" s="83" t="s">
        <v>401</v>
      </c>
      <c r="F51" s="83">
        <v>240</v>
      </c>
      <c r="G51" s="85">
        <v>2000</v>
      </c>
      <c r="H51" s="85"/>
    </row>
    <row r="52" spans="1:8" ht="79.5" customHeight="1">
      <c r="A52" s="81" t="s">
        <v>402</v>
      </c>
      <c r="B52" s="107">
        <v>13</v>
      </c>
      <c r="C52" s="82">
        <v>1</v>
      </c>
      <c r="D52" s="82">
        <v>13</v>
      </c>
      <c r="E52" s="83" t="s">
        <v>403</v>
      </c>
      <c r="F52" s="83"/>
      <c r="G52" s="84">
        <f aca="true" t="shared" si="10" ref="G52:G54">G53</f>
        <v>1000</v>
      </c>
      <c r="H52" s="84">
        <f aca="true" t="shared" si="11" ref="H52:H54">H53</f>
        <v>0</v>
      </c>
    </row>
    <row r="53" spans="1:8" ht="64.5" customHeight="1">
      <c r="A53" s="81" t="s">
        <v>404</v>
      </c>
      <c r="B53" s="107">
        <v>13</v>
      </c>
      <c r="C53" s="82">
        <v>1</v>
      </c>
      <c r="D53" s="82">
        <v>13</v>
      </c>
      <c r="E53" s="83" t="s">
        <v>405</v>
      </c>
      <c r="F53" s="83"/>
      <c r="G53" s="84">
        <f t="shared" si="10"/>
        <v>1000</v>
      </c>
      <c r="H53" s="84">
        <f t="shared" si="11"/>
        <v>0</v>
      </c>
    </row>
    <row r="54" spans="1:8" ht="34.5" customHeight="1">
      <c r="A54" s="81" t="s">
        <v>406</v>
      </c>
      <c r="B54" s="107">
        <v>13</v>
      </c>
      <c r="C54" s="82">
        <v>1</v>
      </c>
      <c r="D54" s="82">
        <v>13</v>
      </c>
      <c r="E54" s="83" t="s">
        <v>407</v>
      </c>
      <c r="F54" s="83"/>
      <c r="G54" s="84">
        <f t="shared" si="10"/>
        <v>1000</v>
      </c>
      <c r="H54" s="84">
        <f t="shared" si="11"/>
        <v>0</v>
      </c>
    </row>
    <row r="55" spans="1:8" ht="49.5" customHeight="1">
      <c r="A55" s="81" t="s">
        <v>378</v>
      </c>
      <c r="B55" s="107">
        <v>13</v>
      </c>
      <c r="C55" s="82">
        <v>1</v>
      </c>
      <c r="D55" s="82">
        <v>13</v>
      </c>
      <c r="E55" s="83" t="s">
        <v>407</v>
      </c>
      <c r="F55" s="83">
        <v>240</v>
      </c>
      <c r="G55" s="85">
        <v>1000</v>
      </c>
      <c r="H55" s="85"/>
    </row>
    <row r="56" spans="1:8" ht="49.5" customHeight="1">
      <c r="A56" s="81" t="s">
        <v>408</v>
      </c>
      <c r="B56" s="107">
        <v>13</v>
      </c>
      <c r="C56" s="82">
        <v>1</v>
      </c>
      <c r="D56" s="82">
        <v>13</v>
      </c>
      <c r="E56" s="83" t="s">
        <v>409</v>
      </c>
      <c r="F56" s="83"/>
      <c r="G56" s="84">
        <f aca="true" t="shared" si="12" ref="G56:G58">G57</f>
        <v>1000</v>
      </c>
      <c r="H56" s="84">
        <f aca="true" t="shared" si="13" ref="H56:H58">H57</f>
        <v>0</v>
      </c>
    </row>
    <row r="57" spans="1:8" ht="49.5" customHeight="1">
      <c r="A57" s="81" t="s">
        <v>410</v>
      </c>
      <c r="B57" s="107">
        <v>13</v>
      </c>
      <c r="C57" s="82">
        <v>1</v>
      </c>
      <c r="D57" s="82">
        <v>13</v>
      </c>
      <c r="E57" s="83" t="s">
        <v>411</v>
      </c>
      <c r="F57" s="83"/>
      <c r="G57" s="84">
        <f t="shared" si="12"/>
        <v>1000</v>
      </c>
      <c r="H57" s="84">
        <f t="shared" si="13"/>
        <v>0</v>
      </c>
    </row>
    <row r="58" spans="1:8" ht="64.5" customHeight="1">
      <c r="A58" s="81" t="s">
        <v>412</v>
      </c>
      <c r="B58" s="105">
        <v>13</v>
      </c>
      <c r="C58" s="82">
        <v>1</v>
      </c>
      <c r="D58" s="82">
        <v>13</v>
      </c>
      <c r="E58" s="83" t="s">
        <v>413</v>
      </c>
      <c r="F58" s="83"/>
      <c r="G58" s="84">
        <f t="shared" si="12"/>
        <v>1000</v>
      </c>
      <c r="H58" s="84">
        <f t="shared" si="13"/>
        <v>0</v>
      </c>
    </row>
    <row r="59" spans="1:8" ht="49.5" customHeight="1">
      <c r="A59" s="81" t="s">
        <v>378</v>
      </c>
      <c r="B59" s="107">
        <v>13</v>
      </c>
      <c r="C59" s="82">
        <v>1</v>
      </c>
      <c r="D59" s="82">
        <v>13</v>
      </c>
      <c r="E59" s="83" t="s">
        <v>413</v>
      </c>
      <c r="F59" s="83">
        <v>240</v>
      </c>
      <c r="G59" s="85">
        <v>1000</v>
      </c>
      <c r="H59" s="85"/>
    </row>
    <row r="60" spans="1:8" ht="79.5" customHeight="1">
      <c r="A60" s="81" t="s">
        <v>414</v>
      </c>
      <c r="B60" s="107">
        <v>13</v>
      </c>
      <c r="C60" s="82">
        <v>1</v>
      </c>
      <c r="D60" s="82">
        <v>13</v>
      </c>
      <c r="E60" s="83" t="s">
        <v>415</v>
      </c>
      <c r="F60" s="83"/>
      <c r="G60" s="84">
        <f aca="true" t="shared" si="14" ref="G60:G62">G61</f>
        <v>1000</v>
      </c>
      <c r="H60" s="84">
        <f aca="true" t="shared" si="15" ref="H60:H62">H61</f>
        <v>0</v>
      </c>
    </row>
    <row r="61" spans="1:8" ht="19.5" customHeight="1">
      <c r="A61" s="81" t="s">
        <v>416</v>
      </c>
      <c r="B61" s="107">
        <v>13</v>
      </c>
      <c r="C61" s="82">
        <v>1</v>
      </c>
      <c r="D61" s="82">
        <v>13</v>
      </c>
      <c r="E61" s="83" t="s">
        <v>417</v>
      </c>
      <c r="F61" s="83"/>
      <c r="G61" s="84">
        <f t="shared" si="14"/>
        <v>1000</v>
      </c>
      <c r="H61" s="84">
        <f t="shared" si="15"/>
        <v>0</v>
      </c>
    </row>
    <row r="62" spans="1:8" ht="64.5" customHeight="1">
      <c r="A62" s="81" t="s">
        <v>418</v>
      </c>
      <c r="B62" s="107">
        <v>13</v>
      </c>
      <c r="C62" s="82">
        <v>1</v>
      </c>
      <c r="D62" s="82">
        <v>13</v>
      </c>
      <c r="E62" s="83" t="s">
        <v>419</v>
      </c>
      <c r="F62" s="83"/>
      <c r="G62" s="84">
        <f t="shared" si="14"/>
        <v>1000</v>
      </c>
      <c r="H62" s="84">
        <f t="shared" si="15"/>
        <v>0</v>
      </c>
    </row>
    <row r="63" spans="1:8" ht="49.5" customHeight="1">
      <c r="A63" s="81" t="s">
        <v>378</v>
      </c>
      <c r="B63" s="107">
        <v>13</v>
      </c>
      <c r="C63" s="82">
        <v>1</v>
      </c>
      <c r="D63" s="82">
        <v>13</v>
      </c>
      <c r="E63" s="83" t="s">
        <v>419</v>
      </c>
      <c r="F63" s="83">
        <v>240</v>
      </c>
      <c r="G63" s="85">
        <v>1000</v>
      </c>
      <c r="H63" s="85"/>
    </row>
    <row r="64" spans="1:8" ht="79.5" customHeight="1">
      <c r="A64" s="81" t="s">
        <v>420</v>
      </c>
      <c r="B64" s="107">
        <v>13</v>
      </c>
      <c r="C64" s="82">
        <v>1</v>
      </c>
      <c r="D64" s="82">
        <v>13</v>
      </c>
      <c r="E64" s="83" t="s">
        <v>421</v>
      </c>
      <c r="F64" s="83"/>
      <c r="G64" s="86">
        <f aca="true" t="shared" si="16" ref="G64:G66">G65</f>
        <v>1000</v>
      </c>
      <c r="H64" s="86">
        <f aca="true" t="shared" si="17" ref="H64:H66">H65</f>
        <v>0</v>
      </c>
    </row>
    <row r="65" spans="1:8" ht="49.5" customHeight="1">
      <c r="A65" s="81" t="s">
        <v>422</v>
      </c>
      <c r="B65" s="107">
        <v>13</v>
      </c>
      <c r="C65" s="82">
        <v>1</v>
      </c>
      <c r="D65" s="82">
        <v>13</v>
      </c>
      <c r="E65" s="83" t="s">
        <v>423</v>
      </c>
      <c r="F65" s="83"/>
      <c r="G65" s="86">
        <f t="shared" si="16"/>
        <v>1000</v>
      </c>
      <c r="H65" s="86">
        <f t="shared" si="17"/>
        <v>0</v>
      </c>
    </row>
    <row r="66" spans="1:8" ht="34.5" customHeight="1">
      <c r="A66" s="81" t="s">
        <v>424</v>
      </c>
      <c r="B66" s="107">
        <v>13</v>
      </c>
      <c r="C66" s="82">
        <v>1</v>
      </c>
      <c r="D66" s="82">
        <v>13</v>
      </c>
      <c r="E66" s="83" t="s">
        <v>425</v>
      </c>
      <c r="F66" s="83"/>
      <c r="G66" s="86">
        <f t="shared" si="16"/>
        <v>1000</v>
      </c>
      <c r="H66" s="86">
        <f t="shared" si="17"/>
        <v>0</v>
      </c>
    </row>
    <row r="67" spans="1:8" ht="49.5" customHeight="1">
      <c r="A67" s="81" t="s">
        <v>378</v>
      </c>
      <c r="B67" s="107">
        <v>13</v>
      </c>
      <c r="C67" s="82">
        <v>1</v>
      </c>
      <c r="D67" s="82">
        <v>13</v>
      </c>
      <c r="E67" s="83" t="s">
        <v>425</v>
      </c>
      <c r="F67" s="83">
        <v>240</v>
      </c>
      <c r="G67" s="87">
        <v>1000</v>
      </c>
      <c r="H67" s="87"/>
    </row>
    <row r="68" spans="1:8" ht="64.5" customHeight="1">
      <c r="A68" s="81" t="s">
        <v>365</v>
      </c>
      <c r="B68" s="107">
        <v>13</v>
      </c>
      <c r="C68" s="82">
        <v>1</v>
      </c>
      <c r="D68" s="82">
        <v>13</v>
      </c>
      <c r="E68" s="83" t="s">
        <v>366</v>
      </c>
      <c r="F68" s="83"/>
      <c r="G68" s="84">
        <f aca="true" t="shared" si="18" ref="G68:G69">G69</f>
        <v>3913215.9</v>
      </c>
      <c r="H68" s="84">
        <f aca="true" t="shared" si="19" ref="H68:H69">H69</f>
        <v>3887613.86</v>
      </c>
    </row>
    <row r="69" spans="1:8" ht="64.5" customHeight="1">
      <c r="A69" s="81" t="s">
        <v>367</v>
      </c>
      <c r="B69" s="107">
        <v>13</v>
      </c>
      <c r="C69" s="82">
        <v>1</v>
      </c>
      <c r="D69" s="82">
        <v>13</v>
      </c>
      <c r="E69" s="83" t="s">
        <v>368</v>
      </c>
      <c r="F69" s="83"/>
      <c r="G69" s="84">
        <f t="shared" si="18"/>
        <v>3913215.9</v>
      </c>
      <c r="H69" s="84">
        <f t="shared" si="19"/>
        <v>3887613.86</v>
      </c>
    </row>
    <row r="70" spans="1:8" ht="34.5" customHeight="1">
      <c r="A70" s="81" t="s">
        <v>426</v>
      </c>
      <c r="B70" s="107">
        <v>13</v>
      </c>
      <c r="C70" s="82">
        <v>1</v>
      </c>
      <c r="D70" s="82">
        <v>13</v>
      </c>
      <c r="E70" s="83" t="s">
        <v>427</v>
      </c>
      <c r="F70" s="83"/>
      <c r="G70" s="84">
        <f>G71+G72</f>
        <v>3913215.9</v>
      </c>
      <c r="H70" s="84">
        <f>H71+H72</f>
        <v>3887613.86</v>
      </c>
    </row>
    <row r="71" spans="1:8" ht="34.5" customHeight="1">
      <c r="A71" s="81" t="s">
        <v>377</v>
      </c>
      <c r="B71" s="107">
        <v>13</v>
      </c>
      <c r="C71" s="82">
        <v>1</v>
      </c>
      <c r="D71" s="82">
        <v>13</v>
      </c>
      <c r="E71" s="83" t="s">
        <v>427</v>
      </c>
      <c r="F71" s="83">
        <v>120</v>
      </c>
      <c r="G71" s="85">
        <v>3394597.03</v>
      </c>
      <c r="H71" s="85">
        <v>3394597.03</v>
      </c>
    </row>
    <row r="72" spans="1:8" ht="49.5" customHeight="1">
      <c r="A72" s="81" t="s">
        <v>378</v>
      </c>
      <c r="B72" s="107">
        <v>13</v>
      </c>
      <c r="C72" s="82">
        <v>1</v>
      </c>
      <c r="D72" s="82">
        <v>13</v>
      </c>
      <c r="E72" s="83" t="s">
        <v>427</v>
      </c>
      <c r="F72" s="83">
        <v>240</v>
      </c>
      <c r="G72" s="85">
        <v>518618.87</v>
      </c>
      <c r="H72" s="85">
        <v>493016.83</v>
      </c>
    </row>
    <row r="73" spans="1:8" ht="19.5" customHeight="1">
      <c r="A73" s="81" t="s">
        <v>428</v>
      </c>
      <c r="B73" s="107">
        <v>13</v>
      </c>
      <c r="C73" s="82">
        <v>2</v>
      </c>
      <c r="D73" s="82"/>
      <c r="E73" s="83"/>
      <c r="F73" s="83"/>
      <c r="G73" s="84">
        <f aca="true" t="shared" si="20" ref="G73:G77">G74</f>
        <v>148200</v>
      </c>
      <c r="H73" s="84">
        <f aca="true" t="shared" si="21" ref="H73:H77">H74</f>
        <v>148200</v>
      </c>
    </row>
    <row r="74" spans="1:8" ht="19.5" customHeight="1">
      <c r="A74" s="81" t="s">
        <v>429</v>
      </c>
      <c r="B74" s="107">
        <v>13</v>
      </c>
      <c r="C74" s="82">
        <v>2</v>
      </c>
      <c r="D74" s="82">
        <v>3</v>
      </c>
      <c r="E74" s="83"/>
      <c r="F74" s="83"/>
      <c r="G74" s="84">
        <f t="shared" si="20"/>
        <v>148200</v>
      </c>
      <c r="H74" s="84">
        <f t="shared" si="21"/>
        <v>148200</v>
      </c>
    </row>
    <row r="75" spans="1:8" ht="64.5" customHeight="1">
      <c r="A75" s="81" t="s">
        <v>365</v>
      </c>
      <c r="B75" s="107">
        <v>13</v>
      </c>
      <c r="C75" s="82">
        <v>2</v>
      </c>
      <c r="D75" s="82">
        <v>3</v>
      </c>
      <c r="E75" s="83" t="s">
        <v>366</v>
      </c>
      <c r="F75" s="83"/>
      <c r="G75" s="84">
        <f t="shared" si="20"/>
        <v>148200</v>
      </c>
      <c r="H75" s="84">
        <f t="shared" si="21"/>
        <v>148200</v>
      </c>
    </row>
    <row r="76" spans="1:8" ht="64.5" customHeight="1">
      <c r="A76" s="81" t="s">
        <v>367</v>
      </c>
      <c r="B76" s="107">
        <v>13</v>
      </c>
      <c r="C76" s="82">
        <v>2</v>
      </c>
      <c r="D76" s="82">
        <v>3</v>
      </c>
      <c r="E76" s="83" t="s">
        <v>368</v>
      </c>
      <c r="F76" s="83"/>
      <c r="G76" s="84">
        <f t="shared" si="20"/>
        <v>148200</v>
      </c>
      <c r="H76" s="84">
        <f t="shared" si="21"/>
        <v>148200</v>
      </c>
    </row>
    <row r="77" spans="1:8" ht="49.5" customHeight="1">
      <c r="A77" s="81" t="s">
        <v>430</v>
      </c>
      <c r="B77" s="107">
        <v>13</v>
      </c>
      <c r="C77" s="82">
        <v>2</v>
      </c>
      <c r="D77" s="82">
        <v>3</v>
      </c>
      <c r="E77" s="83" t="s">
        <v>431</v>
      </c>
      <c r="F77" s="83"/>
      <c r="G77" s="84">
        <f t="shared" si="20"/>
        <v>148200</v>
      </c>
      <c r="H77" s="84">
        <f t="shared" si="21"/>
        <v>148200</v>
      </c>
    </row>
    <row r="78" spans="1:8" ht="34.5" customHeight="1">
      <c r="A78" s="81" t="s">
        <v>377</v>
      </c>
      <c r="B78" s="105">
        <v>13</v>
      </c>
      <c r="C78" s="82">
        <v>2</v>
      </c>
      <c r="D78" s="82">
        <v>3</v>
      </c>
      <c r="E78" s="83" t="s">
        <v>431</v>
      </c>
      <c r="F78" s="83">
        <v>120</v>
      </c>
      <c r="G78" s="85">
        <v>148200</v>
      </c>
      <c r="H78" s="85">
        <v>148200</v>
      </c>
    </row>
    <row r="79" spans="1:8" ht="34.5" customHeight="1">
      <c r="A79" s="88" t="s">
        <v>114</v>
      </c>
      <c r="B79" s="107">
        <v>13</v>
      </c>
      <c r="C79" s="82">
        <v>3</v>
      </c>
      <c r="D79" s="82"/>
      <c r="E79" s="83"/>
      <c r="F79" s="83"/>
      <c r="G79" s="84">
        <f>G80</f>
        <v>235257.75</v>
      </c>
      <c r="H79" s="84">
        <f>H80</f>
        <v>235257.75</v>
      </c>
    </row>
    <row r="80" spans="1:8" ht="49.5" customHeight="1">
      <c r="A80" s="81" t="s">
        <v>432</v>
      </c>
      <c r="B80" s="107">
        <v>13</v>
      </c>
      <c r="C80" s="82">
        <v>3</v>
      </c>
      <c r="D80" s="82">
        <v>10</v>
      </c>
      <c r="E80" s="83"/>
      <c r="F80" s="83"/>
      <c r="G80" s="84">
        <f>G81+G92</f>
        <v>235257.75</v>
      </c>
      <c r="H80" s="84">
        <f>H81+H92</f>
        <v>235257.75</v>
      </c>
    </row>
    <row r="81" spans="1:8" ht="79.5" customHeight="1">
      <c r="A81" s="81" t="s">
        <v>433</v>
      </c>
      <c r="B81" s="107">
        <v>13</v>
      </c>
      <c r="C81" s="82">
        <v>3</v>
      </c>
      <c r="D81" s="82">
        <v>10</v>
      </c>
      <c r="E81" s="83" t="s">
        <v>434</v>
      </c>
      <c r="F81" s="83"/>
      <c r="G81" s="84">
        <f>G82+G85+G89</f>
        <v>206133</v>
      </c>
      <c r="H81" s="84">
        <f>H82+H85+H89</f>
        <v>206133</v>
      </c>
    </row>
    <row r="82" spans="1:8" ht="49.5" customHeight="1">
      <c r="A82" s="81" t="s">
        <v>435</v>
      </c>
      <c r="B82" s="107">
        <v>13</v>
      </c>
      <c r="C82" s="82">
        <v>3</v>
      </c>
      <c r="D82" s="82">
        <v>10</v>
      </c>
      <c r="E82" s="83" t="s">
        <v>436</v>
      </c>
      <c r="F82" s="83"/>
      <c r="G82" s="84">
        <f aca="true" t="shared" si="22" ref="G82:G83">G83</f>
        <v>16234.01</v>
      </c>
      <c r="H82" s="84">
        <f aca="true" t="shared" si="23" ref="H82:H83">H83</f>
        <v>16234.01</v>
      </c>
    </row>
    <row r="83" spans="1:8" ht="61.5" customHeight="1">
      <c r="A83" s="81" t="s">
        <v>437</v>
      </c>
      <c r="B83" s="107">
        <v>13</v>
      </c>
      <c r="C83" s="82">
        <v>3</v>
      </c>
      <c r="D83" s="82">
        <v>10</v>
      </c>
      <c r="E83" s="83" t="s">
        <v>438</v>
      </c>
      <c r="F83" s="83"/>
      <c r="G83" s="84">
        <f t="shared" si="22"/>
        <v>16234.01</v>
      </c>
      <c r="H83" s="84">
        <f t="shared" si="23"/>
        <v>16234.01</v>
      </c>
    </row>
    <row r="84" spans="1:8" ht="49.5" customHeight="1">
      <c r="A84" s="81" t="s">
        <v>378</v>
      </c>
      <c r="B84" s="107">
        <v>13</v>
      </c>
      <c r="C84" s="82">
        <v>3</v>
      </c>
      <c r="D84" s="82">
        <v>10</v>
      </c>
      <c r="E84" s="83" t="s">
        <v>438</v>
      </c>
      <c r="F84" s="83">
        <v>240</v>
      </c>
      <c r="G84" s="85">
        <v>16234.01</v>
      </c>
      <c r="H84" s="85">
        <v>16234.01</v>
      </c>
    </row>
    <row r="85" spans="1:8" ht="34.5" customHeight="1">
      <c r="A85" s="81" t="s">
        <v>439</v>
      </c>
      <c r="B85" s="107">
        <v>13</v>
      </c>
      <c r="C85" s="82">
        <v>3</v>
      </c>
      <c r="D85" s="82">
        <v>10</v>
      </c>
      <c r="E85" s="83" t="s">
        <v>440</v>
      </c>
      <c r="F85" s="83"/>
      <c r="G85" s="89">
        <f>G86</f>
        <v>148484.85</v>
      </c>
      <c r="H85" s="89">
        <f>H86</f>
        <v>148484.85</v>
      </c>
    </row>
    <row r="86" spans="1:8" ht="34.5" customHeight="1">
      <c r="A86" s="81" t="s">
        <v>441</v>
      </c>
      <c r="B86" s="107">
        <v>13</v>
      </c>
      <c r="C86" s="82">
        <v>3</v>
      </c>
      <c r="D86" s="82">
        <v>10</v>
      </c>
      <c r="E86" s="83" t="s">
        <v>442</v>
      </c>
      <c r="F86" s="83"/>
      <c r="G86" s="89">
        <f>G87+G88</f>
        <v>148484.85</v>
      </c>
      <c r="H86" s="89">
        <f>H87+H88</f>
        <v>148484.85</v>
      </c>
    </row>
    <row r="87" spans="1:8" ht="34.5" customHeight="1">
      <c r="A87" s="81" t="s">
        <v>377</v>
      </c>
      <c r="B87" s="107">
        <v>13</v>
      </c>
      <c r="C87" s="82">
        <v>3</v>
      </c>
      <c r="D87" s="82">
        <v>10</v>
      </c>
      <c r="E87" s="83" t="s">
        <v>442</v>
      </c>
      <c r="F87" s="83">
        <v>120</v>
      </c>
      <c r="G87" s="90">
        <v>22988</v>
      </c>
      <c r="H87" s="90">
        <v>22988</v>
      </c>
    </row>
    <row r="88" spans="1:8" ht="49.5" customHeight="1">
      <c r="A88" s="81" t="s">
        <v>378</v>
      </c>
      <c r="B88" s="107">
        <v>13</v>
      </c>
      <c r="C88" s="82">
        <v>3</v>
      </c>
      <c r="D88" s="82">
        <v>10</v>
      </c>
      <c r="E88" s="83" t="s">
        <v>442</v>
      </c>
      <c r="F88" s="83">
        <v>240</v>
      </c>
      <c r="G88" s="90">
        <v>125496.85</v>
      </c>
      <c r="H88" s="90">
        <v>125496.85</v>
      </c>
    </row>
    <row r="89" spans="1:8" ht="34.5" customHeight="1">
      <c r="A89" s="81" t="s">
        <v>443</v>
      </c>
      <c r="B89" s="107">
        <v>13</v>
      </c>
      <c r="C89" s="82">
        <v>3</v>
      </c>
      <c r="D89" s="82">
        <v>10</v>
      </c>
      <c r="E89" s="83" t="s">
        <v>444</v>
      </c>
      <c r="F89" s="83"/>
      <c r="G89" s="84">
        <f aca="true" t="shared" si="24" ref="G89:G90">G90</f>
        <v>41414.14</v>
      </c>
      <c r="H89" s="84">
        <f aca="true" t="shared" si="25" ref="H89:H90">H90</f>
        <v>41414.14</v>
      </c>
    </row>
    <row r="90" spans="1:8" ht="34.5" customHeight="1">
      <c r="A90" s="81" t="s">
        <v>445</v>
      </c>
      <c r="B90" s="107">
        <v>13</v>
      </c>
      <c r="C90" s="82">
        <v>3</v>
      </c>
      <c r="D90" s="82">
        <v>10</v>
      </c>
      <c r="E90" s="83" t="s">
        <v>446</v>
      </c>
      <c r="F90" s="83"/>
      <c r="G90" s="84">
        <f t="shared" si="24"/>
        <v>41414.14</v>
      </c>
      <c r="H90" s="84">
        <f t="shared" si="25"/>
        <v>41414.14</v>
      </c>
    </row>
    <row r="91" spans="1:8" ht="49.5" customHeight="1">
      <c r="A91" s="81" t="s">
        <v>378</v>
      </c>
      <c r="B91" s="107">
        <v>13</v>
      </c>
      <c r="C91" s="82">
        <v>3</v>
      </c>
      <c r="D91" s="82">
        <v>10</v>
      </c>
      <c r="E91" s="83" t="s">
        <v>446</v>
      </c>
      <c r="F91" s="83">
        <v>240</v>
      </c>
      <c r="G91" s="85">
        <v>41414.14</v>
      </c>
      <c r="H91" s="85">
        <v>41414.14</v>
      </c>
    </row>
    <row r="92" spans="1:8" ht="64.5" customHeight="1">
      <c r="A92" s="81" t="s">
        <v>365</v>
      </c>
      <c r="B92" s="107">
        <v>13</v>
      </c>
      <c r="C92" s="82">
        <v>3</v>
      </c>
      <c r="D92" s="82">
        <v>10</v>
      </c>
      <c r="E92" s="83" t="s">
        <v>366</v>
      </c>
      <c r="F92" s="83"/>
      <c r="G92" s="84">
        <f aca="true" t="shared" si="26" ref="G92:G94">G93</f>
        <v>29124.75</v>
      </c>
      <c r="H92" s="84">
        <f aca="true" t="shared" si="27" ref="H92:H94">H93</f>
        <v>29124.75</v>
      </c>
    </row>
    <row r="93" spans="1:8" ht="64.5" customHeight="1">
      <c r="A93" s="81" t="s">
        <v>367</v>
      </c>
      <c r="B93" s="107">
        <v>13</v>
      </c>
      <c r="C93" s="82">
        <v>3</v>
      </c>
      <c r="D93" s="82">
        <v>10</v>
      </c>
      <c r="E93" s="83" t="s">
        <v>368</v>
      </c>
      <c r="F93" s="83"/>
      <c r="G93" s="84">
        <f t="shared" si="26"/>
        <v>29124.75</v>
      </c>
      <c r="H93" s="84">
        <f t="shared" si="27"/>
        <v>29124.75</v>
      </c>
    </row>
    <row r="94" spans="1:8" ht="49.5" customHeight="1">
      <c r="A94" s="81" t="s">
        <v>447</v>
      </c>
      <c r="B94" s="107">
        <v>13</v>
      </c>
      <c r="C94" s="82">
        <v>3</v>
      </c>
      <c r="D94" s="82">
        <v>10</v>
      </c>
      <c r="E94" s="83" t="s">
        <v>448</v>
      </c>
      <c r="F94" s="83"/>
      <c r="G94" s="84">
        <f t="shared" si="26"/>
        <v>29124.75</v>
      </c>
      <c r="H94" s="84">
        <f t="shared" si="27"/>
        <v>29124.75</v>
      </c>
    </row>
    <row r="95" spans="1:8" ht="49.5" customHeight="1">
      <c r="A95" s="81" t="s">
        <v>378</v>
      </c>
      <c r="B95" s="107">
        <v>13</v>
      </c>
      <c r="C95" s="82">
        <v>3</v>
      </c>
      <c r="D95" s="82">
        <v>10</v>
      </c>
      <c r="E95" s="83" t="s">
        <v>448</v>
      </c>
      <c r="F95" s="83">
        <v>240</v>
      </c>
      <c r="G95" s="85">
        <v>29124.75</v>
      </c>
      <c r="H95" s="85">
        <v>29124.75</v>
      </c>
    </row>
    <row r="96" spans="1:8" ht="19.5" customHeight="1">
      <c r="A96" s="88" t="s">
        <v>115</v>
      </c>
      <c r="B96" s="107">
        <v>13</v>
      </c>
      <c r="C96" s="82">
        <v>4</v>
      </c>
      <c r="D96" s="82"/>
      <c r="E96" s="83"/>
      <c r="F96" s="83"/>
      <c r="G96" s="84">
        <f>G97+G104</f>
        <v>1733870.47</v>
      </c>
      <c r="H96" s="84">
        <f>H97+H104</f>
        <v>829830</v>
      </c>
    </row>
    <row r="97" spans="1:8" ht="19.5" customHeight="1">
      <c r="A97" s="81" t="s">
        <v>449</v>
      </c>
      <c r="B97" s="107">
        <v>13</v>
      </c>
      <c r="C97" s="82">
        <v>4</v>
      </c>
      <c r="D97" s="82">
        <v>9</v>
      </c>
      <c r="E97" s="83"/>
      <c r="F97" s="83"/>
      <c r="G97" s="84">
        <f aca="true" t="shared" si="28" ref="G97:G98">G98</f>
        <v>1728870.47</v>
      </c>
      <c r="H97" s="84">
        <f aca="true" t="shared" si="29" ref="H97:H98">H98</f>
        <v>829830</v>
      </c>
    </row>
    <row r="98" spans="1:8" ht="64.5" customHeight="1">
      <c r="A98" s="81" t="s">
        <v>365</v>
      </c>
      <c r="B98" s="105">
        <v>13</v>
      </c>
      <c r="C98" s="82">
        <v>4</v>
      </c>
      <c r="D98" s="82">
        <v>9</v>
      </c>
      <c r="E98" s="83" t="s">
        <v>366</v>
      </c>
      <c r="F98" s="83"/>
      <c r="G98" s="84">
        <f t="shared" si="28"/>
        <v>1728870.47</v>
      </c>
      <c r="H98" s="84">
        <f t="shared" si="29"/>
        <v>829830</v>
      </c>
    </row>
    <row r="99" spans="1:8" ht="64.5" customHeight="1">
      <c r="A99" s="81" t="s">
        <v>450</v>
      </c>
      <c r="B99" s="107">
        <v>13</v>
      </c>
      <c r="C99" s="82">
        <v>4</v>
      </c>
      <c r="D99" s="82">
        <v>9</v>
      </c>
      <c r="E99" s="83" t="s">
        <v>368</v>
      </c>
      <c r="F99" s="83"/>
      <c r="G99" s="84">
        <f>G100+G102</f>
        <v>1728870.47</v>
      </c>
      <c r="H99" s="84">
        <f>H100+H102</f>
        <v>829830</v>
      </c>
    </row>
    <row r="100" spans="1:8" ht="49.5" customHeight="1">
      <c r="A100" s="81" t="s">
        <v>451</v>
      </c>
      <c r="B100" s="107">
        <v>13</v>
      </c>
      <c r="C100" s="82">
        <v>4</v>
      </c>
      <c r="D100" s="82">
        <v>9</v>
      </c>
      <c r="E100" s="83" t="s">
        <v>452</v>
      </c>
      <c r="F100" s="83"/>
      <c r="G100" s="84">
        <f>G101</f>
        <v>1031367.11</v>
      </c>
      <c r="H100" s="84">
        <f>H101</f>
        <v>132326.64</v>
      </c>
    </row>
    <row r="101" spans="1:8" ht="49.5" customHeight="1">
      <c r="A101" s="81" t="s">
        <v>378</v>
      </c>
      <c r="B101" s="107">
        <v>13</v>
      </c>
      <c r="C101" s="82">
        <v>4</v>
      </c>
      <c r="D101" s="82">
        <v>9</v>
      </c>
      <c r="E101" s="83" t="s">
        <v>452</v>
      </c>
      <c r="F101" s="83">
        <v>240</v>
      </c>
      <c r="G101" s="85">
        <v>1031367.11</v>
      </c>
      <c r="H101" s="85">
        <v>132326.64</v>
      </c>
    </row>
    <row r="102" spans="1:8" ht="34.5" customHeight="1">
      <c r="A102" s="81" t="s">
        <v>453</v>
      </c>
      <c r="B102" s="107">
        <v>13</v>
      </c>
      <c r="C102" s="82">
        <v>4</v>
      </c>
      <c r="D102" s="82">
        <v>9</v>
      </c>
      <c r="E102" s="83" t="s">
        <v>373</v>
      </c>
      <c r="F102" s="83"/>
      <c r="G102" s="84">
        <f>G103</f>
        <v>697503.36</v>
      </c>
      <c r="H102" s="84">
        <f>H103</f>
        <v>697503.36</v>
      </c>
    </row>
    <row r="103" spans="1:8" ht="49.5" customHeight="1">
      <c r="A103" s="81" t="s">
        <v>378</v>
      </c>
      <c r="B103" s="107">
        <v>13</v>
      </c>
      <c r="C103" s="82">
        <v>4</v>
      </c>
      <c r="D103" s="82">
        <v>9</v>
      </c>
      <c r="E103" s="83" t="s">
        <v>373</v>
      </c>
      <c r="F103" s="83">
        <v>240</v>
      </c>
      <c r="G103" s="85">
        <v>697503.36</v>
      </c>
      <c r="H103" s="85">
        <v>697503.36</v>
      </c>
    </row>
    <row r="104" spans="1:8" ht="34.5" customHeight="1">
      <c r="A104" s="81" t="s">
        <v>454</v>
      </c>
      <c r="B104" s="107">
        <v>13</v>
      </c>
      <c r="C104" s="82">
        <v>4</v>
      </c>
      <c r="D104" s="82">
        <v>12</v>
      </c>
      <c r="E104" s="83"/>
      <c r="F104" s="83"/>
      <c r="G104" s="84">
        <f aca="true" t="shared" si="30" ref="G104:G107">G105</f>
        <v>5000</v>
      </c>
      <c r="H104" s="84">
        <f aca="true" t="shared" si="31" ref="H104:H107">H105</f>
        <v>0</v>
      </c>
    </row>
    <row r="105" spans="1:8" ht="64.5" customHeight="1">
      <c r="A105" s="81" t="s">
        <v>365</v>
      </c>
      <c r="B105" s="107">
        <v>13</v>
      </c>
      <c r="C105" s="82">
        <v>4</v>
      </c>
      <c r="D105" s="82">
        <v>12</v>
      </c>
      <c r="E105" s="83" t="s">
        <v>366</v>
      </c>
      <c r="F105" s="83"/>
      <c r="G105" s="84">
        <f t="shared" si="30"/>
        <v>5000</v>
      </c>
      <c r="H105" s="84">
        <f t="shared" si="31"/>
        <v>0</v>
      </c>
    </row>
    <row r="106" spans="1:8" ht="64.5" customHeight="1">
      <c r="A106" s="81" t="s">
        <v>450</v>
      </c>
      <c r="B106" s="107">
        <v>13</v>
      </c>
      <c r="C106" s="82">
        <v>4</v>
      </c>
      <c r="D106" s="82">
        <v>12</v>
      </c>
      <c r="E106" s="83" t="s">
        <v>368</v>
      </c>
      <c r="F106" s="83"/>
      <c r="G106" s="84">
        <f t="shared" si="30"/>
        <v>5000</v>
      </c>
      <c r="H106" s="84">
        <f t="shared" si="31"/>
        <v>0</v>
      </c>
    </row>
    <row r="107" spans="1:8" ht="34.5" customHeight="1">
      <c r="A107" s="81" t="s">
        <v>455</v>
      </c>
      <c r="B107" s="107">
        <v>13</v>
      </c>
      <c r="C107" s="82">
        <v>4</v>
      </c>
      <c r="D107" s="82">
        <v>12</v>
      </c>
      <c r="E107" s="83" t="s">
        <v>456</v>
      </c>
      <c r="F107" s="83"/>
      <c r="G107" s="84">
        <f t="shared" si="30"/>
        <v>5000</v>
      </c>
      <c r="H107" s="84">
        <f t="shared" si="31"/>
        <v>0</v>
      </c>
    </row>
    <row r="108" spans="1:8" ht="49.5" customHeight="1">
      <c r="A108" s="81" t="s">
        <v>378</v>
      </c>
      <c r="B108" s="107">
        <v>13</v>
      </c>
      <c r="C108" s="82">
        <v>4</v>
      </c>
      <c r="D108" s="82">
        <v>12</v>
      </c>
      <c r="E108" s="83" t="s">
        <v>456</v>
      </c>
      <c r="F108" s="83">
        <v>240</v>
      </c>
      <c r="G108" s="85">
        <v>5000</v>
      </c>
      <c r="H108" s="85"/>
    </row>
    <row r="109" spans="1:8" ht="19.5" customHeight="1">
      <c r="A109" s="81" t="s">
        <v>457</v>
      </c>
      <c r="B109" s="107">
        <v>13</v>
      </c>
      <c r="C109" s="82">
        <v>5</v>
      </c>
      <c r="D109" s="82"/>
      <c r="E109" s="83"/>
      <c r="F109" s="83"/>
      <c r="G109" s="84">
        <f>G110</f>
        <v>1947776.35</v>
      </c>
      <c r="H109" s="84">
        <f>H110</f>
        <v>1857350.0899999999</v>
      </c>
    </row>
    <row r="110" spans="1:8" ht="19.5" customHeight="1">
      <c r="A110" s="81" t="s">
        <v>458</v>
      </c>
      <c r="B110" s="107">
        <v>13</v>
      </c>
      <c r="C110" s="82">
        <v>5</v>
      </c>
      <c r="D110" s="82">
        <v>3</v>
      </c>
      <c r="E110" s="83"/>
      <c r="F110" s="83"/>
      <c r="G110" s="84">
        <f>G119+G111+G115</f>
        <v>1947776.35</v>
      </c>
      <c r="H110" s="84">
        <f>H119+H111+H115</f>
        <v>1857350.0899999999</v>
      </c>
    </row>
    <row r="111" spans="1:8" ht="64.5" customHeight="1">
      <c r="A111" s="81" t="s">
        <v>459</v>
      </c>
      <c r="B111" s="107">
        <v>13</v>
      </c>
      <c r="C111" s="82">
        <v>5</v>
      </c>
      <c r="D111" s="82">
        <v>3</v>
      </c>
      <c r="E111" s="83" t="s">
        <v>460</v>
      </c>
      <c r="F111" s="83"/>
      <c r="G111" s="84">
        <f aca="true" t="shared" si="32" ref="G111:G113">G112</f>
        <v>2000</v>
      </c>
      <c r="H111" s="84">
        <f aca="true" t="shared" si="33" ref="H111:H113">H112</f>
        <v>0</v>
      </c>
    </row>
    <row r="112" spans="1:8" ht="49.5" customHeight="1">
      <c r="A112" s="81" t="s">
        <v>435</v>
      </c>
      <c r="B112" s="107">
        <v>13</v>
      </c>
      <c r="C112" s="82">
        <v>5</v>
      </c>
      <c r="D112" s="82">
        <v>3</v>
      </c>
      <c r="E112" s="83" t="s">
        <v>461</v>
      </c>
      <c r="F112" s="83"/>
      <c r="G112" s="84">
        <f t="shared" si="32"/>
        <v>2000</v>
      </c>
      <c r="H112" s="84">
        <f t="shared" si="33"/>
        <v>0</v>
      </c>
    </row>
    <row r="113" spans="1:8" ht="61.5" customHeight="1">
      <c r="A113" s="81" t="s">
        <v>437</v>
      </c>
      <c r="B113" s="107">
        <v>13</v>
      </c>
      <c r="C113" s="82">
        <v>5</v>
      </c>
      <c r="D113" s="82">
        <v>3</v>
      </c>
      <c r="E113" s="83" t="s">
        <v>462</v>
      </c>
      <c r="F113" s="83"/>
      <c r="G113" s="84">
        <f t="shared" si="32"/>
        <v>2000</v>
      </c>
      <c r="H113" s="84">
        <f t="shared" si="33"/>
        <v>0</v>
      </c>
    </row>
    <row r="114" spans="1:8" ht="49.5" customHeight="1">
      <c r="A114" s="81" t="s">
        <v>378</v>
      </c>
      <c r="B114" s="107">
        <v>13</v>
      </c>
      <c r="C114" s="82">
        <v>5</v>
      </c>
      <c r="D114" s="82">
        <v>3</v>
      </c>
      <c r="E114" s="83" t="s">
        <v>462</v>
      </c>
      <c r="F114" s="83">
        <v>240</v>
      </c>
      <c r="G114" s="85">
        <v>2000</v>
      </c>
      <c r="H114" s="85"/>
    </row>
    <row r="115" spans="1:8" ht="64.5" customHeight="1">
      <c r="A115" s="81" t="s">
        <v>463</v>
      </c>
      <c r="B115" s="107">
        <v>13</v>
      </c>
      <c r="C115" s="82">
        <v>5</v>
      </c>
      <c r="D115" s="82">
        <v>3</v>
      </c>
      <c r="E115" s="83" t="s">
        <v>464</v>
      </c>
      <c r="F115" s="83"/>
      <c r="G115" s="84">
        <f aca="true" t="shared" si="34" ref="G115:G117">G116</f>
        <v>264646.46</v>
      </c>
      <c r="H115" s="84">
        <f aca="true" t="shared" si="35" ref="H115:H117">H116</f>
        <v>264391.38</v>
      </c>
    </row>
    <row r="116" spans="1:8" ht="34.5" customHeight="1">
      <c r="A116" s="81" t="s">
        <v>465</v>
      </c>
      <c r="B116" s="107">
        <v>13</v>
      </c>
      <c r="C116" s="82">
        <v>5</v>
      </c>
      <c r="D116" s="82">
        <v>3</v>
      </c>
      <c r="E116" s="83" t="s">
        <v>466</v>
      </c>
      <c r="F116" s="83"/>
      <c r="G116" s="84">
        <f t="shared" si="34"/>
        <v>264646.46</v>
      </c>
      <c r="H116" s="84">
        <f t="shared" si="35"/>
        <v>264391.38</v>
      </c>
    </row>
    <row r="117" spans="1:8" ht="64.5" customHeight="1">
      <c r="A117" s="81" t="s">
        <v>467</v>
      </c>
      <c r="B117" s="107">
        <v>13</v>
      </c>
      <c r="C117" s="82">
        <v>5</v>
      </c>
      <c r="D117" s="82">
        <v>3</v>
      </c>
      <c r="E117" s="83" t="s">
        <v>468</v>
      </c>
      <c r="F117" s="83"/>
      <c r="G117" s="84">
        <f t="shared" si="34"/>
        <v>264646.46</v>
      </c>
      <c r="H117" s="84">
        <f t="shared" si="35"/>
        <v>264391.38</v>
      </c>
    </row>
    <row r="118" spans="1:8" ht="49.5" customHeight="1">
      <c r="A118" s="81" t="s">
        <v>378</v>
      </c>
      <c r="B118" s="105">
        <v>13</v>
      </c>
      <c r="C118" s="82">
        <v>5</v>
      </c>
      <c r="D118" s="82">
        <v>3</v>
      </c>
      <c r="E118" s="83" t="s">
        <v>468</v>
      </c>
      <c r="F118" s="83">
        <v>240</v>
      </c>
      <c r="G118" s="85">
        <v>264646.46</v>
      </c>
      <c r="H118" s="85">
        <v>264391.38</v>
      </c>
    </row>
    <row r="119" spans="1:8" ht="64.5" customHeight="1">
      <c r="A119" s="81" t="s">
        <v>365</v>
      </c>
      <c r="B119" s="107">
        <v>13</v>
      </c>
      <c r="C119" s="82">
        <v>5</v>
      </c>
      <c r="D119" s="82">
        <v>3</v>
      </c>
      <c r="E119" s="83" t="s">
        <v>366</v>
      </c>
      <c r="F119" s="83"/>
      <c r="G119" s="84">
        <f>G120</f>
        <v>1681129.8900000001</v>
      </c>
      <c r="H119" s="84">
        <f>H120</f>
        <v>1592958.71</v>
      </c>
    </row>
    <row r="120" spans="1:8" ht="34.5" customHeight="1">
      <c r="A120" s="81" t="s">
        <v>469</v>
      </c>
      <c r="B120" s="107">
        <v>13</v>
      </c>
      <c r="C120" s="82">
        <v>5</v>
      </c>
      <c r="D120" s="82">
        <v>3</v>
      </c>
      <c r="E120" s="83" t="s">
        <v>470</v>
      </c>
      <c r="F120" s="83"/>
      <c r="G120" s="84">
        <f>G121+G124+G126</f>
        <v>1681129.8900000001</v>
      </c>
      <c r="H120" s="84">
        <f>H121+H124+H126</f>
        <v>1592958.71</v>
      </c>
    </row>
    <row r="121" spans="1:8" ht="19.5" customHeight="1">
      <c r="A121" s="81" t="s">
        <v>471</v>
      </c>
      <c r="B121" s="107">
        <v>13</v>
      </c>
      <c r="C121" s="82">
        <v>5</v>
      </c>
      <c r="D121" s="82">
        <v>3</v>
      </c>
      <c r="E121" s="83" t="s">
        <v>472</v>
      </c>
      <c r="F121" s="83"/>
      <c r="G121" s="84">
        <f>G122+G123</f>
        <v>320514.89</v>
      </c>
      <c r="H121" s="84">
        <f>H122+H123</f>
        <v>232927.69999999998</v>
      </c>
    </row>
    <row r="122" spans="1:8" ht="49.5" customHeight="1">
      <c r="A122" s="88" t="s">
        <v>378</v>
      </c>
      <c r="B122" s="107">
        <v>13</v>
      </c>
      <c r="C122" s="82">
        <v>5</v>
      </c>
      <c r="D122" s="82">
        <v>3</v>
      </c>
      <c r="E122" s="83" t="s">
        <v>472</v>
      </c>
      <c r="F122" s="83">
        <v>240</v>
      </c>
      <c r="G122" s="85">
        <v>319484.78</v>
      </c>
      <c r="H122" s="85">
        <v>231897.59</v>
      </c>
    </row>
    <row r="123" spans="1:8" ht="19.5" customHeight="1">
      <c r="A123" s="81" t="s">
        <v>380</v>
      </c>
      <c r="B123" s="107">
        <v>13</v>
      </c>
      <c r="C123" s="82">
        <v>5</v>
      </c>
      <c r="D123" s="82">
        <v>3</v>
      </c>
      <c r="E123" s="83" t="s">
        <v>472</v>
      </c>
      <c r="F123" s="83">
        <v>850</v>
      </c>
      <c r="G123" s="85">
        <v>1030.11</v>
      </c>
      <c r="H123" s="85">
        <v>1030.11</v>
      </c>
    </row>
    <row r="124" spans="1:8" ht="19.5" customHeight="1">
      <c r="A124" s="88" t="s">
        <v>473</v>
      </c>
      <c r="B124" s="107">
        <v>13</v>
      </c>
      <c r="C124" s="82">
        <v>5</v>
      </c>
      <c r="D124" s="82">
        <v>3</v>
      </c>
      <c r="E124" s="83" t="s">
        <v>474</v>
      </c>
      <c r="F124" s="83"/>
      <c r="G124" s="84">
        <f>G125</f>
        <v>31365</v>
      </c>
      <c r="H124" s="84">
        <f>H125</f>
        <v>31365</v>
      </c>
    </row>
    <row r="125" spans="1:8" ht="49.5" customHeight="1">
      <c r="A125" s="88" t="s">
        <v>378</v>
      </c>
      <c r="B125" s="107">
        <v>13</v>
      </c>
      <c r="C125" s="82">
        <v>5</v>
      </c>
      <c r="D125" s="82">
        <v>3</v>
      </c>
      <c r="E125" s="83" t="s">
        <v>474</v>
      </c>
      <c r="F125" s="83">
        <v>240</v>
      </c>
      <c r="G125" s="85">
        <v>31365</v>
      </c>
      <c r="H125" s="85">
        <v>31365</v>
      </c>
    </row>
    <row r="126" spans="1:8" ht="34.5" customHeight="1">
      <c r="A126" s="88" t="s">
        <v>475</v>
      </c>
      <c r="B126" s="107">
        <v>13</v>
      </c>
      <c r="C126" s="82">
        <v>5</v>
      </c>
      <c r="D126" s="82">
        <v>3</v>
      </c>
      <c r="E126" s="83" t="s">
        <v>476</v>
      </c>
      <c r="F126" s="83"/>
      <c r="G126" s="84">
        <f>G127</f>
        <v>1329250</v>
      </c>
      <c r="H126" s="84">
        <f>H127</f>
        <v>1328666.01</v>
      </c>
    </row>
    <row r="127" spans="1:8" ht="49.5" customHeight="1">
      <c r="A127" s="88" t="s">
        <v>378</v>
      </c>
      <c r="B127" s="107">
        <v>13</v>
      </c>
      <c r="C127" s="82">
        <v>5</v>
      </c>
      <c r="D127" s="82">
        <v>3</v>
      </c>
      <c r="E127" s="83" t="s">
        <v>476</v>
      </c>
      <c r="F127" s="83">
        <v>240</v>
      </c>
      <c r="G127" s="85">
        <v>1329250</v>
      </c>
      <c r="H127" s="85">
        <v>1328666.01</v>
      </c>
    </row>
    <row r="128" spans="1:8" ht="19.5" customHeight="1">
      <c r="A128" s="81" t="s">
        <v>477</v>
      </c>
      <c r="B128" s="107">
        <v>13</v>
      </c>
      <c r="C128" s="82">
        <v>8</v>
      </c>
      <c r="D128" s="82"/>
      <c r="E128" s="83"/>
      <c r="F128" s="83"/>
      <c r="G128" s="84">
        <f>G129+G144</f>
        <v>7483655.48</v>
      </c>
      <c r="H128" s="84">
        <f>H129+H144</f>
        <v>5631995.87</v>
      </c>
    </row>
    <row r="129" spans="1:8" ht="19.5" customHeight="1">
      <c r="A129" s="81" t="s">
        <v>478</v>
      </c>
      <c r="B129" s="107">
        <v>13</v>
      </c>
      <c r="C129" s="82">
        <v>8</v>
      </c>
      <c r="D129" s="82">
        <v>1</v>
      </c>
      <c r="E129" s="83"/>
      <c r="F129" s="83"/>
      <c r="G129" s="84">
        <f>G137+G130</f>
        <v>5738621.25</v>
      </c>
      <c r="H129" s="84">
        <f>H137+H130</f>
        <v>3886961.65</v>
      </c>
    </row>
    <row r="130" spans="1:8" ht="49.5" customHeight="1">
      <c r="A130" s="81" t="s">
        <v>479</v>
      </c>
      <c r="B130" s="107">
        <v>13</v>
      </c>
      <c r="C130" s="82">
        <v>8</v>
      </c>
      <c r="D130" s="82">
        <v>1</v>
      </c>
      <c r="E130" s="83" t="s">
        <v>480</v>
      </c>
      <c r="F130" s="83"/>
      <c r="G130" s="84">
        <f>G131+G134</f>
        <v>3937252.5300000003</v>
      </c>
      <c r="H130" s="84">
        <f>H131+H134</f>
        <v>2085592.93</v>
      </c>
    </row>
    <row r="131" spans="1:8" ht="34.5" customHeight="1">
      <c r="A131" s="91" t="s">
        <v>481</v>
      </c>
      <c r="B131" s="107">
        <v>13</v>
      </c>
      <c r="C131" s="82">
        <v>8</v>
      </c>
      <c r="D131" s="82">
        <v>1</v>
      </c>
      <c r="E131" s="83" t="s">
        <v>482</v>
      </c>
      <c r="F131" s="83"/>
      <c r="G131" s="84">
        <f aca="true" t="shared" si="36" ref="G131:G132">G132</f>
        <v>1416396.53</v>
      </c>
      <c r="H131" s="84">
        <f aca="true" t="shared" si="37" ref="H131:H132">H132</f>
        <v>0</v>
      </c>
    </row>
    <row r="132" spans="1:8" ht="49.5" customHeight="1">
      <c r="A132" s="91" t="s">
        <v>483</v>
      </c>
      <c r="B132" s="107">
        <v>13</v>
      </c>
      <c r="C132" s="82">
        <v>8</v>
      </c>
      <c r="D132" s="82">
        <v>1</v>
      </c>
      <c r="E132" s="83" t="s">
        <v>484</v>
      </c>
      <c r="F132" s="83"/>
      <c r="G132" s="84">
        <f t="shared" si="36"/>
        <v>1416396.53</v>
      </c>
      <c r="H132" s="84">
        <f t="shared" si="37"/>
        <v>0</v>
      </c>
    </row>
    <row r="133" spans="1:8" ht="49.5" customHeight="1">
      <c r="A133" s="81" t="s">
        <v>378</v>
      </c>
      <c r="B133" s="107">
        <v>13</v>
      </c>
      <c r="C133" s="82">
        <v>8</v>
      </c>
      <c r="D133" s="82">
        <v>1</v>
      </c>
      <c r="E133" s="83" t="s">
        <v>484</v>
      </c>
      <c r="F133" s="83">
        <v>240</v>
      </c>
      <c r="G133" s="85">
        <f>1412000+4396.53</f>
        <v>1416396.53</v>
      </c>
      <c r="H133" s="85"/>
    </row>
    <row r="134" spans="1:8" ht="49.5" customHeight="1">
      <c r="A134" s="81" t="s">
        <v>485</v>
      </c>
      <c r="B134" s="107">
        <v>13</v>
      </c>
      <c r="C134" s="82">
        <v>8</v>
      </c>
      <c r="D134" s="82">
        <v>1</v>
      </c>
      <c r="E134" s="83" t="s">
        <v>486</v>
      </c>
      <c r="F134" s="83"/>
      <c r="G134" s="92">
        <f aca="true" t="shared" si="38" ref="G134:G135">G135</f>
        <v>2520856</v>
      </c>
      <c r="H134" s="92">
        <f aca="true" t="shared" si="39" ref="H134:H135">H135</f>
        <v>2085592.93</v>
      </c>
    </row>
    <row r="135" spans="1:8" ht="64.5" customHeight="1">
      <c r="A135" s="81" t="s">
        <v>487</v>
      </c>
      <c r="B135" s="107">
        <v>13</v>
      </c>
      <c r="C135" s="82">
        <v>8</v>
      </c>
      <c r="D135" s="82">
        <v>1</v>
      </c>
      <c r="E135" s="83" t="s">
        <v>488</v>
      </c>
      <c r="F135" s="83"/>
      <c r="G135" s="92">
        <f t="shared" si="38"/>
        <v>2520856</v>
      </c>
      <c r="H135" s="92">
        <f t="shared" si="39"/>
        <v>2085592.93</v>
      </c>
    </row>
    <row r="136" spans="1:8" ht="19.5" customHeight="1">
      <c r="A136" s="81" t="s">
        <v>489</v>
      </c>
      <c r="B136" s="107">
        <v>13</v>
      </c>
      <c r="C136" s="82">
        <v>8</v>
      </c>
      <c r="D136" s="82">
        <v>1</v>
      </c>
      <c r="E136" s="83" t="s">
        <v>488</v>
      </c>
      <c r="F136" s="83">
        <v>410</v>
      </c>
      <c r="G136" s="85">
        <f>2525252.53-4396.53</f>
        <v>2520856</v>
      </c>
      <c r="H136" s="85">
        <v>2085592.93</v>
      </c>
    </row>
    <row r="137" spans="1:8" ht="64.5" customHeight="1">
      <c r="A137" s="81" t="s">
        <v>490</v>
      </c>
      <c r="B137" s="107">
        <v>13</v>
      </c>
      <c r="C137" s="82">
        <v>8</v>
      </c>
      <c r="D137" s="82">
        <v>1</v>
      </c>
      <c r="E137" s="83" t="s">
        <v>366</v>
      </c>
      <c r="F137" s="83"/>
      <c r="G137" s="84">
        <f aca="true" t="shared" si="40" ref="G137:G138">G138</f>
        <v>1801368.72</v>
      </c>
      <c r="H137" s="84">
        <f aca="true" t="shared" si="41" ref="H137:H138">H138</f>
        <v>1801368.72</v>
      </c>
    </row>
    <row r="138" spans="1:8" ht="64.5" customHeight="1">
      <c r="A138" s="81" t="s">
        <v>450</v>
      </c>
      <c r="B138" s="105">
        <v>13</v>
      </c>
      <c r="C138" s="82">
        <v>8</v>
      </c>
      <c r="D138" s="82">
        <v>1</v>
      </c>
      <c r="E138" s="83" t="s">
        <v>368</v>
      </c>
      <c r="F138" s="83"/>
      <c r="G138" s="84">
        <f t="shared" si="40"/>
        <v>1801368.72</v>
      </c>
      <c r="H138" s="84">
        <f t="shared" si="41"/>
        <v>1801368.72</v>
      </c>
    </row>
    <row r="139" spans="1:8" ht="34.5" customHeight="1">
      <c r="A139" s="81" t="s">
        <v>491</v>
      </c>
      <c r="B139" s="107">
        <v>13</v>
      </c>
      <c r="C139" s="82">
        <v>8</v>
      </c>
      <c r="D139" s="82">
        <v>1</v>
      </c>
      <c r="E139" s="83" t="s">
        <v>492</v>
      </c>
      <c r="F139" s="83"/>
      <c r="G139" s="84">
        <f>G140+G141+G142+G143</f>
        <v>1801368.72</v>
      </c>
      <c r="H139" s="84">
        <f>H140+H141+H142+H143</f>
        <v>1801368.72</v>
      </c>
    </row>
    <row r="140" spans="1:8" ht="34.5" customHeight="1">
      <c r="A140" s="81" t="s">
        <v>493</v>
      </c>
      <c r="B140" s="107">
        <v>13</v>
      </c>
      <c r="C140" s="82">
        <v>8</v>
      </c>
      <c r="D140" s="82">
        <v>1</v>
      </c>
      <c r="E140" s="83" t="s">
        <v>492</v>
      </c>
      <c r="F140" s="83">
        <v>110</v>
      </c>
      <c r="G140" s="85">
        <v>1482990.36</v>
      </c>
      <c r="H140" s="85">
        <v>1482990.36</v>
      </c>
    </row>
    <row r="141" spans="1:8" ht="49.5" customHeight="1">
      <c r="A141" s="81" t="s">
        <v>378</v>
      </c>
      <c r="B141" s="107">
        <v>13</v>
      </c>
      <c r="C141" s="82">
        <v>8</v>
      </c>
      <c r="D141" s="82">
        <v>1</v>
      </c>
      <c r="E141" s="83" t="s">
        <v>492</v>
      </c>
      <c r="F141" s="83">
        <v>240</v>
      </c>
      <c r="G141" s="85">
        <v>210086</v>
      </c>
      <c r="H141" s="85">
        <v>210086</v>
      </c>
    </row>
    <row r="142" spans="1:8" ht="19.5" customHeight="1">
      <c r="A142" s="81" t="s">
        <v>379</v>
      </c>
      <c r="B142" s="107">
        <v>13</v>
      </c>
      <c r="C142" s="82">
        <v>8</v>
      </c>
      <c r="D142" s="82">
        <v>1</v>
      </c>
      <c r="E142" s="83" t="s">
        <v>492</v>
      </c>
      <c r="F142" s="83">
        <v>830</v>
      </c>
      <c r="G142" s="85">
        <v>2757.42</v>
      </c>
      <c r="H142" s="85">
        <v>2757.42</v>
      </c>
    </row>
    <row r="143" spans="1:8" ht="19.5" customHeight="1">
      <c r="A143" s="81" t="s">
        <v>380</v>
      </c>
      <c r="B143" s="107">
        <v>13</v>
      </c>
      <c r="C143" s="82">
        <v>8</v>
      </c>
      <c r="D143" s="82">
        <v>1</v>
      </c>
      <c r="E143" s="83" t="s">
        <v>492</v>
      </c>
      <c r="F143" s="83">
        <v>850</v>
      </c>
      <c r="G143" s="85">
        <v>105534.94</v>
      </c>
      <c r="H143" s="85">
        <v>105534.94</v>
      </c>
    </row>
    <row r="144" spans="1:8" ht="34.5" customHeight="1">
      <c r="A144" s="81" t="s">
        <v>494</v>
      </c>
      <c r="B144" s="107">
        <v>13</v>
      </c>
      <c r="C144" s="82">
        <v>8</v>
      </c>
      <c r="D144" s="82">
        <v>4</v>
      </c>
      <c r="E144" s="83"/>
      <c r="F144" s="83"/>
      <c r="G144" s="84">
        <f aca="true" t="shared" si="42" ref="G144:G145">G145</f>
        <v>1745034.23</v>
      </c>
      <c r="H144" s="84">
        <f aca="true" t="shared" si="43" ref="H144:H145">H145</f>
        <v>1745034.2200000002</v>
      </c>
    </row>
    <row r="145" spans="1:8" ht="64.5" customHeight="1">
      <c r="A145" s="81" t="s">
        <v>365</v>
      </c>
      <c r="B145" s="107">
        <v>13</v>
      </c>
      <c r="C145" s="82">
        <v>8</v>
      </c>
      <c r="D145" s="82">
        <v>4</v>
      </c>
      <c r="E145" s="83" t="s">
        <v>366</v>
      </c>
      <c r="F145" s="83"/>
      <c r="G145" s="84">
        <f t="shared" si="42"/>
        <v>1745034.23</v>
      </c>
      <c r="H145" s="84">
        <f t="shared" si="43"/>
        <v>1745034.2200000002</v>
      </c>
    </row>
    <row r="146" spans="1:8" ht="64.5" customHeight="1">
      <c r="A146" s="81" t="s">
        <v>367</v>
      </c>
      <c r="B146" s="107">
        <v>13</v>
      </c>
      <c r="C146" s="82">
        <v>8</v>
      </c>
      <c r="D146" s="82">
        <v>4</v>
      </c>
      <c r="E146" s="83" t="s">
        <v>368</v>
      </c>
      <c r="F146" s="83"/>
      <c r="G146" s="84">
        <f>+G147+G150</f>
        <v>1745034.23</v>
      </c>
      <c r="H146" s="84">
        <f>+H147+H150</f>
        <v>1745034.2200000002</v>
      </c>
    </row>
    <row r="147" spans="1:8" ht="108.75" customHeight="1">
      <c r="A147" s="81" t="s">
        <v>495</v>
      </c>
      <c r="B147" s="107">
        <v>13</v>
      </c>
      <c r="C147" s="82">
        <v>8</v>
      </c>
      <c r="D147" s="82">
        <v>4</v>
      </c>
      <c r="E147" s="83" t="s">
        <v>496</v>
      </c>
      <c r="F147" s="83"/>
      <c r="G147" s="84">
        <f>G148+G149</f>
        <v>1727717.63</v>
      </c>
      <c r="H147" s="84">
        <f>H148+H149</f>
        <v>1727717.62</v>
      </c>
    </row>
    <row r="148" spans="1:8" ht="34.5" customHeight="1">
      <c r="A148" s="81" t="s">
        <v>377</v>
      </c>
      <c r="B148" s="107">
        <v>13</v>
      </c>
      <c r="C148" s="82">
        <v>8</v>
      </c>
      <c r="D148" s="82">
        <v>4</v>
      </c>
      <c r="E148" s="83" t="s">
        <v>496</v>
      </c>
      <c r="F148" s="83">
        <v>120</v>
      </c>
      <c r="G148" s="85">
        <v>1632217.63</v>
      </c>
      <c r="H148" s="85">
        <v>1632217.62</v>
      </c>
    </row>
    <row r="149" spans="1:8" ht="49.5" customHeight="1">
      <c r="A149" s="81" t="s">
        <v>378</v>
      </c>
      <c r="B149" s="107">
        <v>13</v>
      </c>
      <c r="C149" s="82">
        <v>8</v>
      </c>
      <c r="D149" s="82">
        <v>4</v>
      </c>
      <c r="E149" s="83" t="s">
        <v>496</v>
      </c>
      <c r="F149" s="83">
        <v>240</v>
      </c>
      <c r="G149" s="85">
        <v>95500</v>
      </c>
      <c r="H149" s="85">
        <v>95500</v>
      </c>
    </row>
    <row r="150" spans="1:8" ht="64.5" customHeight="1">
      <c r="A150" s="81" t="s">
        <v>372</v>
      </c>
      <c r="B150" s="107">
        <v>13</v>
      </c>
      <c r="C150" s="82">
        <v>8</v>
      </c>
      <c r="D150" s="82">
        <v>4</v>
      </c>
      <c r="E150" s="83" t="s">
        <v>496</v>
      </c>
      <c r="F150" s="83"/>
      <c r="G150" s="84">
        <v>17316.6</v>
      </c>
      <c r="H150" s="84">
        <v>17316.6</v>
      </c>
    </row>
    <row r="151" spans="1:8" ht="34.5" customHeight="1">
      <c r="A151" s="81" t="s">
        <v>371</v>
      </c>
      <c r="B151" s="107">
        <v>13</v>
      </c>
      <c r="C151" s="82">
        <v>8</v>
      </c>
      <c r="D151" s="82">
        <v>4</v>
      </c>
      <c r="E151" s="83" t="s">
        <v>496</v>
      </c>
      <c r="F151" s="83">
        <v>120</v>
      </c>
      <c r="G151" s="85">
        <v>17316.6</v>
      </c>
      <c r="H151" s="85">
        <v>17316.6</v>
      </c>
    </row>
    <row r="152" spans="1:8" ht="19.5" customHeight="1">
      <c r="A152" s="81" t="s">
        <v>119</v>
      </c>
      <c r="B152" s="107">
        <v>13</v>
      </c>
      <c r="C152" s="82">
        <v>10</v>
      </c>
      <c r="D152" s="82"/>
      <c r="E152" s="83"/>
      <c r="F152" s="83"/>
      <c r="G152" s="84">
        <f>G153+G159</f>
        <v>292773.52</v>
      </c>
      <c r="H152" s="84">
        <f>H153+H159</f>
        <v>276457.52</v>
      </c>
    </row>
    <row r="153" spans="1:8" ht="19.5" customHeight="1">
      <c r="A153" s="81" t="s">
        <v>497</v>
      </c>
      <c r="B153" s="107">
        <v>13</v>
      </c>
      <c r="C153" s="82">
        <v>10</v>
      </c>
      <c r="D153" s="82">
        <v>1</v>
      </c>
      <c r="E153" s="83"/>
      <c r="F153" s="83"/>
      <c r="G153" s="84">
        <f>G154</f>
        <v>266773.52</v>
      </c>
      <c r="H153" s="84">
        <f>H154</f>
        <v>266773.52</v>
      </c>
    </row>
    <row r="154" spans="1:8" ht="49.5" customHeight="1">
      <c r="A154" s="81" t="s">
        <v>498</v>
      </c>
      <c r="B154" s="107">
        <v>13</v>
      </c>
      <c r="C154" s="82">
        <v>10</v>
      </c>
      <c r="D154" s="82">
        <v>1</v>
      </c>
      <c r="E154" s="83" t="s">
        <v>499</v>
      </c>
      <c r="F154" s="83"/>
      <c r="G154" s="84">
        <f>G156</f>
        <v>266773.52</v>
      </c>
      <c r="H154" s="84">
        <f>H156</f>
        <v>266773.52</v>
      </c>
    </row>
    <row r="155" spans="1:8" ht="34.5" customHeight="1">
      <c r="A155" s="93" t="s">
        <v>500</v>
      </c>
      <c r="B155" s="107">
        <v>13</v>
      </c>
      <c r="C155" s="82">
        <v>10</v>
      </c>
      <c r="D155" s="82">
        <v>1</v>
      </c>
      <c r="E155" s="83" t="s">
        <v>501</v>
      </c>
      <c r="F155" s="83"/>
      <c r="G155" s="84">
        <f aca="true" t="shared" si="44" ref="G155:G157">G156</f>
        <v>266773.52</v>
      </c>
      <c r="H155" s="84">
        <f aca="true" t="shared" si="45" ref="H155:H157">H156</f>
        <v>266773.52</v>
      </c>
    </row>
    <row r="156" spans="1:8" ht="34.5" customHeight="1">
      <c r="A156" s="81" t="s">
        <v>502</v>
      </c>
      <c r="B156" s="107">
        <v>13</v>
      </c>
      <c r="C156" s="82">
        <v>10</v>
      </c>
      <c r="D156" s="82">
        <v>1</v>
      </c>
      <c r="E156" s="83" t="s">
        <v>503</v>
      </c>
      <c r="F156" s="83"/>
      <c r="G156" s="84">
        <f t="shared" si="44"/>
        <v>266773.52</v>
      </c>
      <c r="H156" s="84">
        <f t="shared" si="45"/>
        <v>266773.52</v>
      </c>
    </row>
    <row r="157" spans="1:8" ht="49.5" customHeight="1">
      <c r="A157" s="81" t="s">
        <v>504</v>
      </c>
      <c r="B157" s="107">
        <v>13</v>
      </c>
      <c r="C157" s="82">
        <v>10</v>
      </c>
      <c r="D157" s="82">
        <v>1</v>
      </c>
      <c r="E157" s="83" t="s">
        <v>505</v>
      </c>
      <c r="F157" s="83"/>
      <c r="G157" s="84">
        <f t="shared" si="44"/>
        <v>266773.52</v>
      </c>
      <c r="H157" s="84">
        <f t="shared" si="45"/>
        <v>266773.52</v>
      </c>
    </row>
    <row r="158" spans="1:8" ht="34.5" customHeight="1">
      <c r="A158" s="81" t="s">
        <v>506</v>
      </c>
      <c r="B158" s="105">
        <v>13</v>
      </c>
      <c r="C158" s="82">
        <v>10</v>
      </c>
      <c r="D158" s="82">
        <v>1</v>
      </c>
      <c r="E158" s="83" t="s">
        <v>505</v>
      </c>
      <c r="F158" s="83">
        <v>310</v>
      </c>
      <c r="G158" s="85">
        <v>266773.52</v>
      </c>
      <c r="H158" s="85">
        <v>266773.52</v>
      </c>
    </row>
    <row r="159" spans="1:8" ht="19.5" customHeight="1">
      <c r="A159" s="81" t="s">
        <v>507</v>
      </c>
      <c r="B159" s="107">
        <v>13</v>
      </c>
      <c r="C159" s="82">
        <v>10</v>
      </c>
      <c r="D159" s="82">
        <v>3</v>
      </c>
      <c r="E159" s="83"/>
      <c r="F159" s="83"/>
      <c r="G159" s="86">
        <f aca="true" t="shared" si="46" ref="G159:G162">G160</f>
        <v>26000</v>
      </c>
      <c r="H159" s="86">
        <f aca="true" t="shared" si="47" ref="H159:H162">H160</f>
        <v>9684</v>
      </c>
    </row>
    <row r="160" spans="1:8" ht="64.5" customHeight="1">
      <c r="A160" s="81" t="s">
        <v>365</v>
      </c>
      <c r="B160" s="107">
        <v>13</v>
      </c>
      <c r="C160" s="82">
        <v>10</v>
      </c>
      <c r="D160" s="82">
        <v>3</v>
      </c>
      <c r="E160" s="83" t="s">
        <v>366</v>
      </c>
      <c r="F160" s="83"/>
      <c r="G160" s="84">
        <f t="shared" si="46"/>
        <v>26000</v>
      </c>
      <c r="H160" s="84">
        <f t="shared" si="47"/>
        <v>9684</v>
      </c>
    </row>
    <row r="161" spans="1:8" ht="64.5" customHeight="1">
      <c r="A161" s="81" t="s">
        <v>508</v>
      </c>
      <c r="B161" s="107">
        <v>13</v>
      </c>
      <c r="C161" s="82">
        <v>10</v>
      </c>
      <c r="D161" s="82">
        <v>3</v>
      </c>
      <c r="E161" s="83" t="s">
        <v>368</v>
      </c>
      <c r="F161" s="83"/>
      <c r="G161" s="84">
        <f t="shared" si="46"/>
        <v>26000</v>
      </c>
      <c r="H161" s="84">
        <f t="shared" si="47"/>
        <v>9684</v>
      </c>
    </row>
    <row r="162" spans="1:8" ht="79.5" customHeight="1">
      <c r="A162" s="81" t="s">
        <v>509</v>
      </c>
      <c r="B162" s="107">
        <v>13</v>
      </c>
      <c r="C162" s="82">
        <v>10</v>
      </c>
      <c r="D162" s="82">
        <v>3</v>
      </c>
      <c r="E162" s="83" t="s">
        <v>510</v>
      </c>
      <c r="F162" s="83"/>
      <c r="G162" s="84">
        <f t="shared" si="46"/>
        <v>26000</v>
      </c>
      <c r="H162" s="84">
        <f t="shared" si="47"/>
        <v>9684</v>
      </c>
    </row>
    <row r="163" spans="1:8" ht="34.5" customHeight="1">
      <c r="A163" s="81" t="s">
        <v>493</v>
      </c>
      <c r="B163" s="107">
        <v>13</v>
      </c>
      <c r="C163" s="82">
        <v>10</v>
      </c>
      <c r="D163" s="82">
        <v>3</v>
      </c>
      <c r="E163" s="83" t="s">
        <v>510</v>
      </c>
      <c r="F163" s="83">
        <v>110</v>
      </c>
      <c r="G163" s="85">
        <v>26000</v>
      </c>
      <c r="H163" s="85">
        <v>9684</v>
      </c>
    </row>
    <row r="164" spans="1:8" ht="19.5" customHeight="1">
      <c r="A164" s="81" t="s">
        <v>118</v>
      </c>
      <c r="B164" s="107">
        <v>13</v>
      </c>
      <c r="C164" s="82">
        <v>11</v>
      </c>
      <c r="D164" s="82"/>
      <c r="E164" s="83"/>
      <c r="F164" s="83"/>
      <c r="G164" s="86">
        <f aca="true" t="shared" si="48" ref="G164:G168">G165</f>
        <v>1000</v>
      </c>
      <c r="H164" s="86">
        <f aca="true" t="shared" si="49" ref="H164:H168">H165</f>
        <v>0</v>
      </c>
    </row>
    <row r="165" spans="1:8" ht="19.5" customHeight="1">
      <c r="A165" s="81" t="s">
        <v>511</v>
      </c>
      <c r="B165" s="107">
        <v>13</v>
      </c>
      <c r="C165" s="82">
        <v>11</v>
      </c>
      <c r="D165" s="82">
        <v>1</v>
      </c>
      <c r="E165" s="83"/>
      <c r="F165" s="83"/>
      <c r="G165" s="86">
        <f t="shared" si="48"/>
        <v>1000</v>
      </c>
      <c r="H165" s="86">
        <f t="shared" si="49"/>
        <v>0</v>
      </c>
    </row>
    <row r="166" spans="1:8" ht="79.5" customHeight="1">
      <c r="A166" s="81" t="s">
        <v>512</v>
      </c>
      <c r="B166" s="107">
        <v>13</v>
      </c>
      <c r="C166" s="82">
        <v>11</v>
      </c>
      <c r="D166" s="82">
        <v>1</v>
      </c>
      <c r="E166" s="83" t="s">
        <v>513</v>
      </c>
      <c r="F166" s="83"/>
      <c r="G166" s="86">
        <f t="shared" si="48"/>
        <v>1000</v>
      </c>
      <c r="H166" s="86">
        <f t="shared" si="49"/>
        <v>0</v>
      </c>
    </row>
    <row r="167" spans="1:8" ht="19.5" customHeight="1">
      <c r="A167" s="81" t="s">
        <v>514</v>
      </c>
      <c r="B167" s="107">
        <v>13</v>
      </c>
      <c r="C167" s="82">
        <v>11</v>
      </c>
      <c r="D167" s="82">
        <v>1</v>
      </c>
      <c r="E167" s="83" t="s">
        <v>515</v>
      </c>
      <c r="F167" s="83"/>
      <c r="G167" s="86">
        <f t="shared" si="48"/>
        <v>1000</v>
      </c>
      <c r="H167" s="86">
        <f t="shared" si="49"/>
        <v>0</v>
      </c>
    </row>
    <row r="168" spans="1:8" ht="34.5" customHeight="1">
      <c r="A168" s="81" t="s">
        <v>516</v>
      </c>
      <c r="B168" s="107">
        <v>13</v>
      </c>
      <c r="C168" s="82">
        <v>11</v>
      </c>
      <c r="D168" s="82">
        <v>1</v>
      </c>
      <c r="E168" s="83" t="s">
        <v>517</v>
      </c>
      <c r="F168" s="83"/>
      <c r="G168" s="86">
        <f t="shared" si="48"/>
        <v>1000</v>
      </c>
      <c r="H168" s="86">
        <f t="shared" si="49"/>
        <v>0</v>
      </c>
    </row>
    <row r="169" spans="1:8" ht="49.5" customHeight="1">
      <c r="A169" s="81" t="s">
        <v>378</v>
      </c>
      <c r="B169" s="107">
        <v>13</v>
      </c>
      <c r="C169" s="82">
        <v>11</v>
      </c>
      <c r="D169" s="82">
        <v>1</v>
      </c>
      <c r="E169" s="83" t="s">
        <v>517</v>
      </c>
      <c r="F169" s="83">
        <v>240</v>
      </c>
      <c r="G169" s="87">
        <v>1000</v>
      </c>
      <c r="H169" s="87"/>
    </row>
    <row r="170" spans="1:8" ht="18" customHeight="1">
      <c r="A170" s="108" t="s">
        <v>526</v>
      </c>
      <c r="B170" s="107"/>
      <c r="C170" s="94"/>
      <c r="D170" s="94"/>
      <c r="E170" s="94"/>
      <c r="F170" s="94"/>
      <c r="G170" s="95">
        <f>G21+G23+G28+G29+G30+G31+G33+G35+G37+G42+G47+G51+G55+G59+G63+G67+G71+G72+G78+G84+G87+G88+G91+G95+G101+G103+G108+G114+G118+G122+G123+G125+G127+G133+G136+G140+G141+G142+G143+G148+G149+G151+G158+G163+G169</f>
        <v>18064581.88</v>
      </c>
      <c r="H170" s="95">
        <f>H21+H23+H28+H29+H30+H31+H33+H35+H37+H42+H47+H51+H55+H59+H63+H67+H71+H72+H78+H84+H87+H88+H91+H95+H101+H103+H108+H114+H118+H122+H123+H125+H127+H133+H136+H140+H141+H142+H143+H148+H149+H151+H158+H163+H169</f>
        <v>15091791.149999997</v>
      </c>
    </row>
    <row r="171" spans="1:8" ht="18" customHeight="1">
      <c r="A171" s="96"/>
      <c r="B171" s="109"/>
      <c r="C171" s="96"/>
      <c r="D171" s="96"/>
      <c r="E171" s="96"/>
      <c r="F171" s="96"/>
      <c r="G171" s="96"/>
      <c r="H171" s="74"/>
    </row>
    <row r="172" spans="1:8" ht="18" customHeight="1">
      <c r="A172" s="96" t="s">
        <v>204</v>
      </c>
      <c r="B172" s="110"/>
      <c r="C172" s="96"/>
      <c r="D172" s="96"/>
      <c r="E172" s="96"/>
      <c r="F172" s="96" t="s">
        <v>519</v>
      </c>
      <c r="G172" s="96"/>
      <c r="H172" s="74"/>
    </row>
  </sheetData>
  <sheetProtection selectLockedCells="1" selectUnlockedCells="1"/>
  <mergeCells count="18">
    <mergeCell ref="B1:C1"/>
    <mergeCell ref="E1:H1"/>
    <mergeCell ref="E2:H2"/>
    <mergeCell ref="E3:H3"/>
    <mergeCell ref="A6:H6"/>
    <mergeCell ref="A7:H7"/>
    <mergeCell ref="A8:H8"/>
    <mergeCell ref="A11:A14"/>
    <mergeCell ref="B11:F11"/>
    <mergeCell ref="G11:G12"/>
    <mergeCell ref="H11:H12"/>
    <mergeCell ref="B12:B14"/>
    <mergeCell ref="C12:C14"/>
    <mergeCell ref="D12:D14"/>
    <mergeCell ref="E12:E14"/>
    <mergeCell ref="F12:F14"/>
    <mergeCell ref="G13:G14"/>
    <mergeCell ref="H13:H14"/>
  </mergeCells>
  <printOptions/>
  <pageMargins left="0.9840277777777778" right="0.39375" top="0.8861111111111112" bottom="0.8861111111111112" header="0.5118110236220472" footer="0.5118110236220472"/>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V124"/>
  <sheetViews>
    <sheetView view="pageBreakPreview" zoomScale="75" zoomScaleNormal="78" zoomScaleSheetLayoutView="75" workbookViewId="0" topLeftCell="A43">
      <selection activeCell="L19" sqref="L19"/>
    </sheetView>
  </sheetViews>
  <sheetFormatPr defaultColWidth="9.140625" defaultRowHeight="18" customHeight="1"/>
  <cols>
    <col min="1" max="1" width="56.8515625" style="63" customWidth="1"/>
    <col min="2" max="2" width="16.57421875" style="63" customWidth="1"/>
    <col min="3" max="3" width="9.8515625" style="63" customWidth="1"/>
    <col min="4" max="4" width="12.57421875" style="63" customWidth="1"/>
    <col min="5" max="5" width="9.8515625" style="63" customWidth="1"/>
    <col min="6" max="6" width="8.8515625" style="63" customWidth="1"/>
    <col min="7" max="7" width="19.140625" style="63" customWidth="1"/>
    <col min="8" max="8" width="16.421875" style="63" customWidth="1"/>
    <col min="9" max="177" width="8.8515625" style="63" customWidth="1"/>
    <col min="178" max="211" width="11.57421875" style="0" customWidth="1"/>
    <col min="212" max="16384" width="11.57421875" style="0" customWidth="1"/>
  </cols>
  <sheetData>
    <row r="1" spans="2:8" ht="14.25" customHeight="1">
      <c r="B1" s="67"/>
      <c r="C1" s="67"/>
      <c r="D1" s="67"/>
      <c r="E1" s="41" t="s">
        <v>527</v>
      </c>
      <c r="F1" s="41"/>
      <c r="G1" s="41"/>
      <c r="H1" s="41"/>
    </row>
    <row r="2" spans="2:8" ht="14.25" customHeight="1">
      <c r="B2" s="67"/>
      <c r="C2" s="67"/>
      <c r="D2" s="67"/>
      <c r="E2" s="41" t="s">
        <v>207</v>
      </c>
      <c r="F2" s="41"/>
      <c r="G2" s="41"/>
      <c r="H2" s="41"/>
    </row>
    <row r="3" spans="2:8" ht="14.25" customHeight="1">
      <c r="B3" s="67"/>
      <c r="C3" s="67"/>
      <c r="D3" s="67"/>
      <c r="E3" s="41" t="s">
        <v>208</v>
      </c>
      <c r="F3" s="41"/>
      <c r="G3" s="41"/>
      <c r="H3" s="41"/>
    </row>
    <row r="4" spans="2:8" ht="14.25" customHeight="1">
      <c r="B4" s="67"/>
      <c r="C4" s="67"/>
      <c r="D4" s="67"/>
      <c r="E4" s="41" t="s">
        <v>176</v>
      </c>
      <c r="F4" s="41"/>
      <c r="G4" s="41"/>
      <c r="H4" s="41"/>
    </row>
    <row r="5" ht="18" customHeight="1">
      <c r="D5" s="68"/>
    </row>
    <row r="6" spans="1:8" ht="20.25" customHeight="1">
      <c r="A6" s="71" t="s">
        <v>528</v>
      </c>
      <c r="B6" s="71"/>
      <c r="C6" s="71"/>
      <c r="D6" s="71"/>
      <c r="E6" s="71"/>
      <c r="F6" s="71"/>
      <c r="G6" s="71"/>
      <c r="H6" s="71"/>
    </row>
    <row r="7" spans="1:8" ht="20.25" customHeight="1">
      <c r="A7" s="71" t="s">
        <v>529</v>
      </c>
      <c r="B7" s="71"/>
      <c r="C7" s="71"/>
      <c r="D7" s="71"/>
      <c r="E7" s="71"/>
      <c r="F7" s="71"/>
      <c r="G7" s="71"/>
      <c r="H7" s="71"/>
    </row>
    <row r="8" spans="1:8" ht="20.25" customHeight="1">
      <c r="A8" s="71" t="s">
        <v>530</v>
      </c>
      <c r="B8" s="71"/>
      <c r="C8" s="71"/>
      <c r="D8" s="71"/>
      <c r="E8" s="71"/>
      <c r="F8" s="71"/>
      <c r="G8" s="71"/>
      <c r="H8" s="71"/>
    </row>
    <row r="9" spans="1:8" ht="20.25" customHeight="1">
      <c r="A9" s="72" t="s">
        <v>523</v>
      </c>
      <c r="B9" s="72"/>
      <c r="C9" s="72"/>
      <c r="D9" s="72"/>
      <c r="E9" s="72"/>
      <c r="F9" s="72"/>
      <c r="G9" s="72"/>
      <c r="H9" s="72"/>
    </row>
    <row r="10" spans="1:8" ht="20.25" customHeight="1">
      <c r="A10" s="71"/>
      <c r="B10" s="71"/>
      <c r="C10" s="71"/>
      <c r="D10" s="71"/>
      <c r="E10" s="71"/>
      <c r="F10" s="71"/>
      <c r="G10" s="71"/>
      <c r="H10" s="71"/>
    </row>
    <row r="11" spans="1:8" ht="19.5" customHeight="1">
      <c r="A11" s="73"/>
      <c r="B11" s="73"/>
      <c r="C11" s="73"/>
      <c r="D11" s="73"/>
      <c r="E11" s="73"/>
      <c r="F11" s="73"/>
      <c r="G11" s="73"/>
      <c r="H11" s="74" t="s">
        <v>181</v>
      </c>
    </row>
    <row r="12" spans="1:8" ht="18" customHeight="1">
      <c r="A12" s="111" t="s">
        <v>353</v>
      </c>
      <c r="B12" s="111" t="s">
        <v>531</v>
      </c>
      <c r="C12" s="111" t="s">
        <v>532</v>
      </c>
      <c r="D12" s="111" t="s">
        <v>533</v>
      </c>
      <c r="E12" s="111" t="s">
        <v>359</v>
      </c>
      <c r="F12" s="111" t="s">
        <v>534</v>
      </c>
      <c r="G12" s="112" t="s">
        <v>535</v>
      </c>
      <c r="H12" s="78" t="s">
        <v>11</v>
      </c>
    </row>
    <row r="13" spans="1:8" ht="18" customHeight="1">
      <c r="A13" s="111"/>
      <c r="B13" s="111"/>
      <c r="C13" s="111"/>
      <c r="D13" s="111"/>
      <c r="E13" s="111"/>
      <c r="F13" s="111"/>
      <c r="G13" s="112"/>
      <c r="H13" s="78" t="s">
        <v>360</v>
      </c>
    </row>
    <row r="14" spans="1:8" ht="20.25" customHeight="1">
      <c r="A14" s="111"/>
      <c r="B14" s="111"/>
      <c r="C14" s="111"/>
      <c r="D14" s="111"/>
      <c r="E14" s="111"/>
      <c r="F14" s="111"/>
      <c r="G14" s="113" t="s">
        <v>536</v>
      </c>
      <c r="H14" s="80" t="s">
        <v>362</v>
      </c>
    </row>
    <row r="15" spans="1:8" ht="49.5" customHeight="1">
      <c r="A15" s="81" t="s">
        <v>498</v>
      </c>
      <c r="B15" s="83" t="s">
        <v>537</v>
      </c>
      <c r="C15" s="82"/>
      <c r="D15" s="82"/>
      <c r="E15" s="83"/>
      <c r="F15" s="114"/>
      <c r="G15" s="84">
        <f aca="true" t="shared" si="0" ref="G15:G21">G16</f>
        <v>266773.52</v>
      </c>
      <c r="H15" s="84">
        <f aca="true" t="shared" si="1" ref="H15:H21">H16</f>
        <v>266773.52</v>
      </c>
    </row>
    <row r="16" spans="1:8" ht="34.5" customHeight="1">
      <c r="A16" s="93" t="s">
        <v>500</v>
      </c>
      <c r="B16" s="83" t="s">
        <v>503</v>
      </c>
      <c r="C16" s="82"/>
      <c r="D16" s="82"/>
      <c r="E16" s="83"/>
      <c r="F16" s="115"/>
      <c r="G16" s="84">
        <f t="shared" si="0"/>
        <v>266773.52</v>
      </c>
      <c r="H16" s="84">
        <f t="shared" si="1"/>
        <v>266773.52</v>
      </c>
    </row>
    <row r="17" spans="1:8" ht="19.5" customHeight="1">
      <c r="A17" s="81" t="s">
        <v>538</v>
      </c>
      <c r="B17" s="83" t="s">
        <v>503</v>
      </c>
      <c r="C17" s="82">
        <v>10</v>
      </c>
      <c r="D17" s="82"/>
      <c r="E17" s="83"/>
      <c r="F17" s="114"/>
      <c r="G17" s="84">
        <f t="shared" si="0"/>
        <v>266773.52</v>
      </c>
      <c r="H17" s="84">
        <f t="shared" si="1"/>
        <v>266773.52</v>
      </c>
    </row>
    <row r="18" spans="1:8" ht="19.5" customHeight="1">
      <c r="A18" s="81" t="s">
        <v>497</v>
      </c>
      <c r="B18" s="83" t="s">
        <v>503</v>
      </c>
      <c r="C18" s="82">
        <v>10</v>
      </c>
      <c r="D18" s="82">
        <v>1</v>
      </c>
      <c r="E18" s="83"/>
      <c r="F18" s="114"/>
      <c r="G18" s="84">
        <f t="shared" si="0"/>
        <v>266773.52</v>
      </c>
      <c r="H18" s="84">
        <f t="shared" si="1"/>
        <v>266773.52</v>
      </c>
    </row>
    <row r="19" spans="1:8" ht="34.5" customHeight="1">
      <c r="A19" s="116" t="s">
        <v>502</v>
      </c>
      <c r="B19" s="83" t="s">
        <v>503</v>
      </c>
      <c r="C19" s="82">
        <v>10</v>
      </c>
      <c r="D19" s="82">
        <v>1</v>
      </c>
      <c r="E19" s="83"/>
      <c r="F19" s="114"/>
      <c r="G19" s="84">
        <f t="shared" si="0"/>
        <v>266773.52</v>
      </c>
      <c r="H19" s="84">
        <f t="shared" si="1"/>
        <v>266773.52</v>
      </c>
    </row>
    <row r="20" spans="1:8" ht="34.5" customHeight="1">
      <c r="A20" s="81" t="s">
        <v>504</v>
      </c>
      <c r="B20" s="83" t="s">
        <v>505</v>
      </c>
      <c r="C20" s="82">
        <v>10</v>
      </c>
      <c r="D20" s="82">
        <v>1</v>
      </c>
      <c r="E20" s="83"/>
      <c r="F20" s="114"/>
      <c r="G20" s="84">
        <f t="shared" si="0"/>
        <v>266773.52</v>
      </c>
      <c r="H20" s="84">
        <f t="shared" si="1"/>
        <v>266773.52</v>
      </c>
    </row>
    <row r="21" spans="1:8" ht="19.5" customHeight="1">
      <c r="A21" s="81" t="s">
        <v>506</v>
      </c>
      <c r="B21" s="83" t="s">
        <v>505</v>
      </c>
      <c r="C21" s="82">
        <v>10</v>
      </c>
      <c r="D21" s="82">
        <v>1</v>
      </c>
      <c r="E21" s="83">
        <v>310</v>
      </c>
      <c r="F21" s="114"/>
      <c r="G21" s="84">
        <f t="shared" si="0"/>
        <v>266773.52</v>
      </c>
      <c r="H21" s="84">
        <f t="shared" si="1"/>
        <v>266773.52</v>
      </c>
    </row>
    <row r="22" spans="1:8" ht="34.5" customHeight="1">
      <c r="A22" s="81" t="s">
        <v>539</v>
      </c>
      <c r="B22" s="83" t="s">
        <v>505</v>
      </c>
      <c r="C22" s="82">
        <v>10</v>
      </c>
      <c r="D22" s="82">
        <v>1</v>
      </c>
      <c r="E22" s="83">
        <v>310</v>
      </c>
      <c r="F22" s="114">
        <v>13</v>
      </c>
      <c r="G22" s="117">
        <f>252069.6+14703.92</f>
        <v>266773.52</v>
      </c>
      <c r="H22" s="117">
        <f>252069.6+14703.92</f>
        <v>266773.52</v>
      </c>
    </row>
    <row r="23" spans="1:8" ht="49.5" customHeight="1">
      <c r="A23" s="81" t="s">
        <v>390</v>
      </c>
      <c r="B23" s="118" t="s">
        <v>391</v>
      </c>
      <c r="C23" s="118"/>
      <c r="D23" s="118"/>
      <c r="E23" s="118"/>
      <c r="F23" s="119"/>
      <c r="G23" s="120">
        <f>G26</f>
        <v>1000</v>
      </c>
      <c r="H23" s="120">
        <f>H26</f>
        <v>0</v>
      </c>
    </row>
    <row r="24" spans="1:8" ht="19.5" customHeight="1">
      <c r="A24" s="81" t="s">
        <v>392</v>
      </c>
      <c r="B24" s="118" t="s">
        <v>393</v>
      </c>
      <c r="C24" s="118"/>
      <c r="D24" s="118"/>
      <c r="E24" s="118"/>
      <c r="F24" s="119"/>
      <c r="G24" s="120">
        <f aca="true" t="shared" si="2" ref="G24:G28">G25</f>
        <v>1000</v>
      </c>
      <c r="H24" s="120">
        <f aca="true" t="shared" si="3" ref="H24:H28">H25</f>
        <v>0</v>
      </c>
    </row>
    <row r="25" spans="1:8" ht="49.5" customHeight="1">
      <c r="A25" s="81" t="s">
        <v>394</v>
      </c>
      <c r="B25" s="118" t="s">
        <v>395</v>
      </c>
      <c r="C25" s="118"/>
      <c r="D25" s="118"/>
      <c r="E25" s="118"/>
      <c r="F25" s="119"/>
      <c r="G25" s="120">
        <f t="shared" si="2"/>
        <v>1000</v>
      </c>
      <c r="H25" s="120">
        <f t="shared" si="3"/>
        <v>0</v>
      </c>
    </row>
    <row r="26" spans="1:8" ht="19.5" customHeight="1">
      <c r="A26" s="81" t="s">
        <v>363</v>
      </c>
      <c r="B26" s="118" t="s">
        <v>395</v>
      </c>
      <c r="C26" s="121">
        <v>1</v>
      </c>
      <c r="D26" s="118"/>
      <c r="E26" s="118"/>
      <c r="F26" s="119"/>
      <c r="G26" s="120">
        <f t="shared" si="2"/>
        <v>1000</v>
      </c>
      <c r="H26" s="120">
        <f t="shared" si="3"/>
        <v>0</v>
      </c>
    </row>
    <row r="27" spans="1:8" ht="19.5" customHeight="1">
      <c r="A27" s="81" t="s">
        <v>389</v>
      </c>
      <c r="B27" s="118" t="s">
        <v>395</v>
      </c>
      <c r="C27" s="121">
        <v>1</v>
      </c>
      <c r="D27" s="118">
        <v>13</v>
      </c>
      <c r="E27" s="118"/>
      <c r="F27" s="119"/>
      <c r="G27" s="120">
        <f t="shared" si="2"/>
        <v>1000</v>
      </c>
      <c r="H27" s="120">
        <f t="shared" si="3"/>
        <v>0</v>
      </c>
    </row>
    <row r="28" spans="1:8" ht="34.5" customHeight="1">
      <c r="A28" s="81" t="s">
        <v>378</v>
      </c>
      <c r="B28" s="118" t="s">
        <v>395</v>
      </c>
      <c r="C28" s="121">
        <v>1</v>
      </c>
      <c r="D28" s="118">
        <v>13</v>
      </c>
      <c r="E28" s="118">
        <v>240</v>
      </c>
      <c r="F28" s="114"/>
      <c r="G28" s="120">
        <f t="shared" si="2"/>
        <v>1000</v>
      </c>
      <c r="H28" s="120">
        <f t="shared" si="3"/>
        <v>0</v>
      </c>
    </row>
    <row r="29" spans="1:8" ht="34.5" customHeight="1">
      <c r="A29" s="81" t="s">
        <v>539</v>
      </c>
      <c r="B29" s="118" t="s">
        <v>395</v>
      </c>
      <c r="C29" s="121">
        <v>1</v>
      </c>
      <c r="D29" s="118">
        <v>13</v>
      </c>
      <c r="E29" s="118">
        <v>240</v>
      </c>
      <c r="F29" s="114">
        <v>13</v>
      </c>
      <c r="G29" s="122">
        <v>1000</v>
      </c>
      <c r="H29" s="122"/>
    </row>
    <row r="30" spans="1:8" ht="64.5" customHeight="1">
      <c r="A30" s="81" t="s">
        <v>459</v>
      </c>
      <c r="B30" s="118" t="s">
        <v>460</v>
      </c>
      <c r="C30" s="121"/>
      <c r="D30" s="118"/>
      <c r="E30" s="118"/>
      <c r="F30" s="107"/>
      <c r="G30" s="120">
        <f>G32</f>
        <v>2000</v>
      </c>
      <c r="H30" s="120">
        <f>H32</f>
        <v>0</v>
      </c>
    </row>
    <row r="31" spans="1:8" ht="34.5" customHeight="1">
      <c r="A31" s="81" t="s">
        <v>435</v>
      </c>
      <c r="B31" s="118" t="s">
        <v>461</v>
      </c>
      <c r="C31" s="121"/>
      <c r="D31" s="118"/>
      <c r="E31" s="118"/>
      <c r="F31" s="107"/>
      <c r="G31" s="120">
        <f aca="true" t="shared" si="4" ref="G31:G35">G32</f>
        <v>2000</v>
      </c>
      <c r="H31" s="120">
        <f aca="true" t="shared" si="5" ref="H31:H35">H32</f>
        <v>0</v>
      </c>
    </row>
    <row r="32" spans="1:8" ht="49.5" customHeight="1">
      <c r="A32" s="81" t="s">
        <v>437</v>
      </c>
      <c r="B32" s="83" t="s">
        <v>462</v>
      </c>
      <c r="C32" s="82"/>
      <c r="D32" s="82"/>
      <c r="E32" s="83"/>
      <c r="F32" s="114"/>
      <c r="G32" s="84">
        <f t="shared" si="4"/>
        <v>2000</v>
      </c>
      <c r="H32" s="84">
        <f t="shared" si="5"/>
        <v>0</v>
      </c>
    </row>
    <row r="33" spans="1:8" ht="19.5" customHeight="1">
      <c r="A33" s="81" t="s">
        <v>457</v>
      </c>
      <c r="B33" s="83" t="s">
        <v>462</v>
      </c>
      <c r="C33" s="82">
        <v>5</v>
      </c>
      <c r="D33" s="82"/>
      <c r="E33" s="83"/>
      <c r="F33" s="114"/>
      <c r="G33" s="84">
        <f t="shared" si="4"/>
        <v>2000</v>
      </c>
      <c r="H33" s="84">
        <f t="shared" si="5"/>
        <v>0</v>
      </c>
    </row>
    <row r="34" spans="1:8" ht="19.5" customHeight="1">
      <c r="A34" s="81" t="s">
        <v>458</v>
      </c>
      <c r="B34" s="83" t="s">
        <v>462</v>
      </c>
      <c r="C34" s="82">
        <v>5</v>
      </c>
      <c r="D34" s="82">
        <v>3</v>
      </c>
      <c r="E34" s="83"/>
      <c r="F34" s="114"/>
      <c r="G34" s="84">
        <f t="shared" si="4"/>
        <v>2000</v>
      </c>
      <c r="H34" s="84">
        <f t="shared" si="5"/>
        <v>0</v>
      </c>
    </row>
    <row r="35" spans="1:8" ht="34.5" customHeight="1">
      <c r="A35" s="81" t="s">
        <v>378</v>
      </c>
      <c r="B35" s="83" t="s">
        <v>462</v>
      </c>
      <c r="C35" s="82">
        <v>5</v>
      </c>
      <c r="D35" s="82">
        <v>3</v>
      </c>
      <c r="E35" s="83">
        <v>240</v>
      </c>
      <c r="F35" s="114"/>
      <c r="G35" s="84">
        <f t="shared" si="4"/>
        <v>2000</v>
      </c>
      <c r="H35" s="84">
        <f t="shared" si="5"/>
        <v>0</v>
      </c>
    </row>
    <row r="36" spans="1:8" ht="34.5" customHeight="1">
      <c r="A36" s="81" t="s">
        <v>539</v>
      </c>
      <c r="B36" s="83" t="s">
        <v>462</v>
      </c>
      <c r="C36" s="82">
        <v>5</v>
      </c>
      <c r="D36" s="82">
        <v>3</v>
      </c>
      <c r="E36" s="83">
        <v>240</v>
      </c>
      <c r="F36" s="114">
        <v>13</v>
      </c>
      <c r="G36" s="117">
        <v>2000</v>
      </c>
      <c r="H36" s="117"/>
    </row>
    <row r="37" spans="1:8" ht="64.5" customHeight="1">
      <c r="A37" s="81" t="s">
        <v>433</v>
      </c>
      <c r="B37" s="118" t="s">
        <v>434</v>
      </c>
      <c r="C37" s="121"/>
      <c r="D37" s="118"/>
      <c r="E37" s="118"/>
      <c r="F37" s="107"/>
      <c r="G37" s="120">
        <f>G38+G44+G52</f>
        <v>206133</v>
      </c>
      <c r="H37" s="120">
        <f>H38+H44+H52</f>
        <v>206133</v>
      </c>
    </row>
    <row r="38" spans="1:8" ht="34.5" customHeight="1">
      <c r="A38" s="81" t="s">
        <v>435</v>
      </c>
      <c r="B38" s="118" t="s">
        <v>436</v>
      </c>
      <c r="C38" s="121"/>
      <c r="D38" s="118"/>
      <c r="E38" s="118"/>
      <c r="F38" s="107"/>
      <c r="G38" s="120">
        <f aca="true" t="shared" si="6" ref="G38:G42">G39</f>
        <v>16234.01</v>
      </c>
      <c r="H38" s="120">
        <f aca="true" t="shared" si="7" ref="H38:H42">H39</f>
        <v>16234.01</v>
      </c>
    </row>
    <row r="39" spans="1:8" ht="49.5" customHeight="1">
      <c r="A39" s="81" t="s">
        <v>437</v>
      </c>
      <c r="B39" s="118" t="s">
        <v>438</v>
      </c>
      <c r="C39" s="121"/>
      <c r="D39" s="118"/>
      <c r="E39" s="118"/>
      <c r="F39" s="107"/>
      <c r="G39" s="120">
        <f t="shared" si="6"/>
        <v>16234.01</v>
      </c>
      <c r="H39" s="120">
        <f t="shared" si="7"/>
        <v>16234.01</v>
      </c>
    </row>
    <row r="40" spans="1:8" ht="34.5" customHeight="1">
      <c r="A40" s="81" t="s">
        <v>114</v>
      </c>
      <c r="B40" s="118" t="s">
        <v>438</v>
      </c>
      <c r="C40" s="121">
        <v>3</v>
      </c>
      <c r="D40" s="118"/>
      <c r="E40" s="118"/>
      <c r="F40" s="107"/>
      <c r="G40" s="120">
        <f t="shared" si="6"/>
        <v>16234.01</v>
      </c>
      <c r="H40" s="120">
        <f t="shared" si="7"/>
        <v>16234.01</v>
      </c>
    </row>
    <row r="41" spans="1:8" ht="49.5" customHeight="1">
      <c r="A41" s="81" t="s">
        <v>432</v>
      </c>
      <c r="B41" s="118" t="s">
        <v>438</v>
      </c>
      <c r="C41" s="121">
        <v>3</v>
      </c>
      <c r="D41" s="118">
        <v>10</v>
      </c>
      <c r="E41" s="118"/>
      <c r="F41" s="119"/>
      <c r="G41" s="120">
        <f t="shared" si="6"/>
        <v>16234.01</v>
      </c>
      <c r="H41" s="120">
        <f t="shared" si="7"/>
        <v>16234.01</v>
      </c>
    </row>
    <row r="42" spans="1:8" ht="34.5" customHeight="1">
      <c r="A42" s="81" t="s">
        <v>378</v>
      </c>
      <c r="B42" s="118" t="s">
        <v>438</v>
      </c>
      <c r="C42" s="121">
        <v>3</v>
      </c>
      <c r="D42" s="118">
        <v>10</v>
      </c>
      <c r="E42" s="118">
        <v>240</v>
      </c>
      <c r="F42" s="119"/>
      <c r="G42" s="123">
        <f t="shared" si="6"/>
        <v>16234.01</v>
      </c>
      <c r="H42" s="123">
        <f t="shared" si="7"/>
        <v>16234.01</v>
      </c>
    </row>
    <row r="43" spans="1:8" ht="34.5" customHeight="1">
      <c r="A43" s="81" t="s">
        <v>539</v>
      </c>
      <c r="B43" s="118" t="s">
        <v>438</v>
      </c>
      <c r="C43" s="121">
        <v>3</v>
      </c>
      <c r="D43" s="118">
        <v>10</v>
      </c>
      <c r="E43" s="118">
        <v>240</v>
      </c>
      <c r="F43" s="114">
        <v>13</v>
      </c>
      <c r="G43" s="122">
        <v>16234.01</v>
      </c>
      <c r="H43" s="122">
        <v>16234.01</v>
      </c>
    </row>
    <row r="44" spans="1:8" ht="34.5" customHeight="1">
      <c r="A44" s="81" t="s">
        <v>439</v>
      </c>
      <c r="B44" s="118" t="s">
        <v>440</v>
      </c>
      <c r="C44" s="121"/>
      <c r="D44" s="118"/>
      <c r="E44" s="118"/>
      <c r="F44" s="107"/>
      <c r="G44" s="120">
        <f aca="true" t="shared" si="8" ref="G44:G46">G45</f>
        <v>148484.85</v>
      </c>
      <c r="H44" s="120">
        <f aca="true" t="shared" si="9" ref="H44:H46">H45</f>
        <v>148484.85</v>
      </c>
    </row>
    <row r="45" spans="1:8" ht="34.5" customHeight="1">
      <c r="A45" s="81" t="s">
        <v>540</v>
      </c>
      <c r="B45" s="118" t="s">
        <v>442</v>
      </c>
      <c r="C45" s="121"/>
      <c r="D45" s="118"/>
      <c r="E45" s="118"/>
      <c r="F45" s="107"/>
      <c r="G45" s="120">
        <f t="shared" si="8"/>
        <v>148484.85</v>
      </c>
      <c r="H45" s="120">
        <f t="shared" si="9"/>
        <v>148484.85</v>
      </c>
    </row>
    <row r="46" spans="1:8" ht="34.5" customHeight="1">
      <c r="A46" s="81" t="s">
        <v>114</v>
      </c>
      <c r="B46" s="118" t="s">
        <v>442</v>
      </c>
      <c r="C46" s="121">
        <v>3</v>
      </c>
      <c r="D46" s="118"/>
      <c r="E46" s="118"/>
      <c r="F46" s="107"/>
      <c r="G46" s="120">
        <f t="shared" si="8"/>
        <v>148484.85</v>
      </c>
      <c r="H46" s="120">
        <f t="shared" si="9"/>
        <v>148484.85</v>
      </c>
    </row>
    <row r="47" spans="1:8" ht="49.5" customHeight="1">
      <c r="A47" s="81" t="s">
        <v>432</v>
      </c>
      <c r="B47" s="118" t="s">
        <v>442</v>
      </c>
      <c r="C47" s="121">
        <v>3</v>
      </c>
      <c r="D47" s="118">
        <v>10</v>
      </c>
      <c r="E47" s="118"/>
      <c r="F47" s="119"/>
      <c r="G47" s="120">
        <f>G48+G50</f>
        <v>148484.85</v>
      </c>
      <c r="H47" s="120">
        <f>H48+H50</f>
        <v>148484.85</v>
      </c>
    </row>
    <row r="48" spans="1:8" ht="34.5" customHeight="1">
      <c r="A48" s="81" t="s">
        <v>377</v>
      </c>
      <c r="B48" s="118" t="s">
        <v>442</v>
      </c>
      <c r="C48" s="121">
        <v>3</v>
      </c>
      <c r="D48" s="118">
        <v>10</v>
      </c>
      <c r="E48" s="118">
        <v>120</v>
      </c>
      <c r="F48" s="119"/>
      <c r="G48" s="120">
        <f>G49</f>
        <v>22988</v>
      </c>
      <c r="H48" s="120">
        <f>H49</f>
        <v>22988</v>
      </c>
    </row>
    <row r="49" spans="1:8" ht="34.5" customHeight="1">
      <c r="A49" s="81" t="s">
        <v>539</v>
      </c>
      <c r="B49" s="118" t="s">
        <v>442</v>
      </c>
      <c r="C49" s="121">
        <v>3</v>
      </c>
      <c r="D49" s="118">
        <v>10</v>
      </c>
      <c r="E49" s="118">
        <v>120</v>
      </c>
      <c r="F49" s="114">
        <v>13</v>
      </c>
      <c r="G49" s="122">
        <v>22988</v>
      </c>
      <c r="H49" s="122">
        <v>22988</v>
      </c>
    </row>
    <row r="50" spans="1:8" ht="34.5" customHeight="1">
      <c r="A50" s="81" t="s">
        <v>378</v>
      </c>
      <c r="B50" s="118" t="s">
        <v>442</v>
      </c>
      <c r="C50" s="121">
        <v>3</v>
      </c>
      <c r="D50" s="118">
        <v>10</v>
      </c>
      <c r="E50" s="118">
        <v>240</v>
      </c>
      <c r="F50" s="119"/>
      <c r="G50" s="120">
        <f>G51</f>
        <v>125496.85</v>
      </c>
      <c r="H50" s="120">
        <f>H51</f>
        <v>125496.85</v>
      </c>
    </row>
    <row r="51" spans="1:8" ht="34.5" customHeight="1">
      <c r="A51" s="81" t="s">
        <v>539</v>
      </c>
      <c r="B51" s="118" t="s">
        <v>442</v>
      </c>
      <c r="C51" s="121">
        <v>3</v>
      </c>
      <c r="D51" s="118">
        <v>10</v>
      </c>
      <c r="E51" s="118">
        <v>240</v>
      </c>
      <c r="F51" s="114">
        <v>13</v>
      </c>
      <c r="G51" s="122">
        <v>125496.85</v>
      </c>
      <c r="H51" s="122">
        <v>125496.85</v>
      </c>
    </row>
    <row r="52" spans="1:8" ht="19.5" customHeight="1">
      <c r="A52" s="81" t="s">
        <v>443</v>
      </c>
      <c r="B52" s="118" t="s">
        <v>444</v>
      </c>
      <c r="C52" s="121"/>
      <c r="D52" s="118"/>
      <c r="E52" s="118"/>
      <c r="F52" s="107"/>
      <c r="G52" s="120">
        <f aca="true" t="shared" si="10" ref="G52:G56">G53</f>
        <v>41414.14</v>
      </c>
      <c r="H52" s="120">
        <f aca="true" t="shared" si="11" ref="H52:H56">H53</f>
        <v>41414.14</v>
      </c>
    </row>
    <row r="53" spans="1:8" ht="34.5" customHeight="1">
      <c r="A53" s="81" t="s">
        <v>541</v>
      </c>
      <c r="B53" s="118" t="s">
        <v>446</v>
      </c>
      <c r="C53" s="121"/>
      <c r="D53" s="118"/>
      <c r="E53" s="118"/>
      <c r="F53" s="107"/>
      <c r="G53" s="120">
        <f t="shared" si="10"/>
        <v>41414.14</v>
      </c>
      <c r="H53" s="120">
        <f t="shared" si="11"/>
        <v>41414.14</v>
      </c>
    </row>
    <row r="54" spans="1:8" ht="34.5" customHeight="1">
      <c r="A54" s="81" t="s">
        <v>114</v>
      </c>
      <c r="B54" s="118" t="s">
        <v>446</v>
      </c>
      <c r="C54" s="121">
        <v>3</v>
      </c>
      <c r="D54" s="118"/>
      <c r="E54" s="118"/>
      <c r="F54" s="107"/>
      <c r="G54" s="120">
        <f t="shared" si="10"/>
        <v>41414.14</v>
      </c>
      <c r="H54" s="120">
        <f t="shared" si="11"/>
        <v>41414.14</v>
      </c>
    </row>
    <row r="55" spans="1:8" ht="49.5" customHeight="1">
      <c r="A55" s="81" t="s">
        <v>432</v>
      </c>
      <c r="B55" s="118" t="s">
        <v>446</v>
      </c>
      <c r="C55" s="121">
        <v>3</v>
      </c>
      <c r="D55" s="118">
        <v>10</v>
      </c>
      <c r="E55" s="118"/>
      <c r="F55" s="119"/>
      <c r="G55" s="120">
        <f t="shared" si="10"/>
        <v>41414.14</v>
      </c>
      <c r="H55" s="120">
        <f t="shared" si="11"/>
        <v>41414.14</v>
      </c>
    </row>
    <row r="56" spans="1:8" ht="34.5" customHeight="1">
      <c r="A56" s="81" t="s">
        <v>378</v>
      </c>
      <c r="B56" s="118" t="s">
        <v>446</v>
      </c>
      <c r="C56" s="121">
        <v>3</v>
      </c>
      <c r="D56" s="118">
        <v>10</v>
      </c>
      <c r="E56" s="118">
        <v>240</v>
      </c>
      <c r="F56" s="119"/>
      <c r="G56" s="120">
        <f t="shared" si="10"/>
        <v>41414.14</v>
      </c>
      <c r="H56" s="120">
        <f t="shared" si="11"/>
        <v>41414.14</v>
      </c>
    </row>
    <row r="57" spans="1:8" ht="34.5" customHeight="1">
      <c r="A57" s="81" t="s">
        <v>539</v>
      </c>
      <c r="B57" s="118" t="s">
        <v>446</v>
      </c>
      <c r="C57" s="121">
        <v>3</v>
      </c>
      <c r="D57" s="118">
        <v>10</v>
      </c>
      <c r="E57" s="118">
        <v>240</v>
      </c>
      <c r="F57" s="114">
        <v>13</v>
      </c>
      <c r="G57" s="122">
        <v>41414.14</v>
      </c>
      <c r="H57" s="122">
        <v>41414.14</v>
      </c>
    </row>
    <row r="58" spans="1:8" ht="49.5" customHeight="1">
      <c r="A58" s="91" t="s">
        <v>396</v>
      </c>
      <c r="B58" s="118" t="s">
        <v>542</v>
      </c>
      <c r="C58" s="121"/>
      <c r="D58" s="118"/>
      <c r="E58" s="118"/>
      <c r="F58" s="107"/>
      <c r="G58" s="120">
        <f aca="true" t="shared" si="12" ref="G58:G63">G59</f>
        <v>2000</v>
      </c>
      <c r="H58" s="120">
        <f aca="true" t="shared" si="13" ref="H58:H63">H59</f>
        <v>0</v>
      </c>
    </row>
    <row r="59" spans="1:8" ht="19.5" customHeight="1">
      <c r="A59" s="81" t="s">
        <v>398</v>
      </c>
      <c r="B59" s="118" t="s">
        <v>543</v>
      </c>
      <c r="C59" s="121"/>
      <c r="D59" s="118"/>
      <c r="E59" s="118"/>
      <c r="F59" s="107"/>
      <c r="G59" s="120">
        <f t="shared" si="12"/>
        <v>2000</v>
      </c>
      <c r="H59" s="120">
        <f t="shared" si="13"/>
        <v>0</v>
      </c>
    </row>
    <row r="60" spans="1:8" ht="34.5" customHeight="1">
      <c r="A60" s="81" t="s">
        <v>400</v>
      </c>
      <c r="B60" s="118" t="s">
        <v>544</v>
      </c>
      <c r="C60" s="121"/>
      <c r="D60" s="118"/>
      <c r="E60" s="118"/>
      <c r="F60" s="107"/>
      <c r="G60" s="120">
        <f t="shared" si="12"/>
        <v>2000</v>
      </c>
      <c r="H60" s="120">
        <f t="shared" si="13"/>
        <v>0</v>
      </c>
    </row>
    <row r="61" spans="1:8" ht="19.5" customHeight="1">
      <c r="A61" s="81" t="s">
        <v>363</v>
      </c>
      <c r="B61" s="118" t="s">
        <v>544</v>
      </c>
      <c r="C61" s="121">
        <v>1</v>
      </c>
      <c r="D61" s="118"/>
      <c r="E61" s="118"/>
      <c r="F61" s="107"/>
      <c r="G61" s="120">
        <f t="shared" si="12"/>
        <v>2000</v>
      </c>
      <c r="H61" s="120">
        <f t="shared" si="13"/>
        <v>0</v>
      </c>
    </row>
    <row r="62" spans="1:8" ht="19.5" customHeight="1">
      <c r="A62" s="81" t="s">
        <v>389</v>
      </c>
      <c r="B62" s="118" t="s">
        <v>544</v>
      </c>
      <c r="C62" s="121">
        <v>1</v>
      </c>
      <c r="D62" s="118">
        <v>13</v>
      </c>
      <c r="E62" s="118"/>
      <c r="F62" s="107"/>
      <c r="G62" s="120">
        <f t="shared" si="12"/>
        <v>2000</v>
      </c>
      <c r="H62" s="120">
        <f t="shared" si="13"/>
        <v>0</v>
      </c>
    </row>
    <row r="63" spans="1:8" ht="34.5" customHeight="1">
      <c r="A63" s="81" t="s">
        <v>378</v>
      </c>
      <c r="B63" s="118" t="s">
        <v>544</v>
      </c>
      <c r="C63" s="121">
        <v>1</v>
      </c>
      <c r="D63" s="118">
        <v>13</v>
      </c>
      <c r="E63" s="118">
        <v>240</v>
      </c>
      <c r="F63" s="119"/>
      <c r="G63" s="120">
        <f t="shared" si="12"/>
        <v>2000</v>
      </c>
      <c r="H63" s="120">
        <f t="shared" si="13"/>
        <v>0</v>
      </c>
    </row>
    <row r="64" spans="1:8" ht="34.5" customHeight="1">
      <c r="A64" s="81" t="s">
        <v>539</v>
      </c>
      <c r="B64" s="118" t="s">
        <v>544</v>
      </c>
      <c r="C64" s="121">
        <v>1</v>
      </c>
      <c r="D64" s="118">
        <v>13</v>
      </c>
      <c r="E64" s="118">
        <v>240</v>
      </c>
      <c r="F64" s="114">
        <v>13</v>
      </c>
      <c r="G64" s="122">
        <v>2000</v>
      </c>
      <c r="H64" s="122"/>
    </row>
    <row r="65" spans="1:8" ht="75" customHeight="1">
      <c r="A65" s="91" t="s">
        <v>402</v>
      </c>
      <c r="B65" s="118" t="s">
        <v>403</v>
      </c>
      <c r="C65" s="121"/>
      <c r="D65" s="118"/>
      <c r="E65" s="118"/>
      <c r="F65" s="107"/>
      <c r="G65" s="120">
        <f aca="true" t="shared" si="14" ref="G65:G70">G66</f>
        <v>1000</v>
      </c>
      <c r="H65" s="120">
        <f aca="true" t="shared" si="15" ref="H65:H70">H66</f>
        <v>0</v>
      </c>
    </row>
    <row r="66" spans="1:8" ht="49.5" customHeight="1">
      <c r="A66" s="91" t="s">
        <v>404</v>
      </c>
      <c r="B66" s="118" t="s">
        <v>405</v>
      </c>
      <c r="C66" s="121"/>
      <c r="D66" s="118"/>
      <c r="E66" s="118"/>
      <c r="F66" s="107"/>
      <c r="G66" s="120">
        <f t="shared" si="14"/>
        <v>1000</v>
      </c>
      <c r="H66" s="120">
        <f t="shared" si="15"/>
        <v>0</v>
      </c>
    </row>
    <row r="67" spans="1:8" ht="34.5" customHeight="1">
      <c r="A67" s="91" t="s">
        <v>406</v>
      </c>
      <c r="B67" s="118" t="s">
        <v>407</v>
      </c>
      <c r="C67" s="121"/>
      <c r="D67" s="118"/>
      <c r="E67" s="118"/>
      <c r="F67" s="107"/>
      <c r="G67" s="120">
        <f t="shared" si="14"/>
        <v>1000</v>
      </c>
      <c r="H67" s="120">
        <f t="shared" si="15"/>
        <v>0</v>
      </c>
    </row>
    <row r="68" spans="1:8" ht="19.5" customHeight="1">
      <c r="A68" s="81" t="s">
        <v>363</v>
      </c>
      <c r="B68" s="118" t="s">
        <v>407</v>
      </c>
      <c r="C68" s="121">
        <v>1</v>
      </c>
      <c r="D68" s="118"/>
      <c r="E68" s="118"/>
      <c r="F68" s="107"/>
      <c r="G68" s="120">
        <f t="shared" si="14"/>
        <v>1000</v>
      </c>
      <c r="H68" s="120">
        <f t="shared" si="15"/>
        <v>0</v>
      </c>
    </row>
    <row r="69" spans="1:8" ht="19.5" customHeight="1">
      <c r="A69" s="81" t="s">
        <v>389</v>
      </c>
      <c r="B69" s="118" t="s">
        <v>407</v>
      </c>
      <c r="C69" s="121">
        <v>1</v>
      </c>
      <c r="D69" s="118">
        <v>13</v>
      </c>
      <c r="E69" s="118"/>
      <c r="F69" s="107"/>
      <c r="G69" s="120">
        <f t="shared" si="14"/>
        <v>1000</v>
      </c>
      <c r="H69" s="120">
        <f t="shared" si="15"/>
        <v>0</v>
      </c>
    </row>
    <row r="70" spans="1:8" ht="34.5" customHeight="1">
      <c r="A70" s="81" t="s">
        <v>378</v>
      </c>
      <c r="B70" s="118" t="s">
        <v>407</v>
      </c>
      <c r="C70" s="121">
        <v>1</v>
      </c>
      <c r="D70" s="118">
        <v>13</v>
      </c>
      <c r="E70" s="118">
        <v>240</v>
      </c>
      <c r="F70" s="119"/>
      <c r="G70" s="120">
        <f t="shared" si="14"/>
        <v>1000</v>
      </c>
      <c r="H70" s="120">
        <f t="shared" si="15"/>
        <v>0</v>
      </c>
    </row>
    <row r="71" spans="1:8" ht="34.5" customHeight="1">
      <c r="A71" s="81" t="s">
        <v>539</v>
      </c>
      <c r="B71" s="118" t="s">
        <v>407</v>
      </c>
      <c r="C71" s="121">
        <v>1</v>
      </c>
      <c r="D71" s="118">
        <v>13</v>
      </c>
      <c r="E71" s="118">
        <v>240</v>
      </c>
      <c r="F71" s="114">
        <v>13</v>
      </c>
      <c r="G71" s="122">
        <v>1000</v>
      </c>
      <c r="H71" s="122"/>
    </row>
    <row r="72" spans="1:8" ht="49.5" customHeight="1">
      <c r="A72" s="91" t="s">
        <v>408</v>
      </c>
      <c r="B72" s="118" t="s">
        <v>409</v>
      </c>
      <c r="C72" s="121"/>
      <c r="D72" s="118"/>
      <c r="E72" s="118"/>
      <c r="F72" s="107"/>
      <c r="G72" s="120">
        <f aca="true" t="shared" si="16" ref="G72:G77">G73</f>
        <v>1000</v>
      </c>
      <c r="H72" s="120">
        <f aca="true" t="shared" si="17" ref="H72:H77">H73</f>
        <v>0</v>
      </c>
    </row>
    <row r="73" spans="1:8" ht="49.5" customHeight="1">
      <c r="A73" s="91" t="s">
        <v>410</v>
      </c>
      <c r="B73" s="118" t="s">
        <v>411</v>
      </c>
      <c r="C73" s="121"/>
      <c r="D73" s="118"/>
      <c r="E73" s="118"/>
      <c r="F73" s="107"/>
      <c r="G73" s="120">
        <f t="shared" si="16"/>
        <v>1000</v>
      </c>
      <c r="H73" s="120">
        <f t="shared" si="17"/>
        <v>0</v>
      </c>
    </row>
    <row r="74" spans="1:8" ht="64.5" customHeight="1">
      <c r="A74" s="91" t="s">
        <v>412</v>
      </c>
      <c r="B74" s="118" t="s">
        <v>413</v>
      </c>
      <c r="C74" s="121"/>
      <c r="D74" s="118"/>
      <c r="E74" s="118"/>
      <c r="F74" s="107"/>
      <c r="G74" s="120">
        <f t="shared" si="16"/>
        <v>1000</v>
      </c>
      <c r="H74" s="120">
        <f t="shared" si="17"/>
        <v>0</v>
      </c>
    </row>
    <row r="75" spans="1:8" ht="19.5" customHeight="1">
      <c r="A75" s="81" t="s">
        <v>363</v>
      </c>
      <c r="B75" s="118" t="s">
        <v>413</v>
      </c>
      <c r="C75" s="121">
        <v>1</v>
      </c>
      <c r="D75" s="118"/>
      <c r="E75" s="118"/>
      <c r="F75" s="107"/>
      <c r="G75" s="120">
        <f t="shared" si="16"/>
        <v>1000</v>
      </c>
      <c r="H75" s="120">
        <f t="shared" si="17"/>
        <v>0</v>
      </c>
    </row>
    <row r="76" spans="1:8" ht="19.5" customHeight="1">
      <c r="A76" s="81" t="s">
        <v>389</v>
      </c>
      <c r="B76" s="118" t="s">
        <v>413</v>
      </c>
      <c r="C76" s="121">
        <v>1</v>
      </c>
      <c r="D76" s="118">
        <v>13</v>
      </c>
      <c r="E76" s="118"/>
      <c r="F76" s="107"/>
      <c r="G76" s="120">
        <f t="shared" si="16"/>
        <v>1000</v>
      </c>
      <c r="H76" s="120">
        <f t="shared" si="17"/>
        <v>0</v>
      </c>
    </row>
    <row r="77" spans="1:8" ht="34.5" customHeight="1">
      <c r="A77" s="81" t="s">
        <v>378</v>
      </c>
      <c r="B77" s="118" t="s">
        <v>413</v>
      </c>
      <c r="C77" s="121">
        <v>1</v>
      </c>
      <c r="D77" s="118">
        <v>13</v>
      </c>
      <c r="E77" s="118">
        <v>240</v>
      </c>
      <c r="F77" s="119"/>
      <c r="G77" s="123">
        <f t="shared" si="16"/>
        <v>1000</v>
      </c>
      <c r="H77" s="123">
        <f t="shared" si="17"/>
        <v>0</v>
      </c>
    </row>
    <row r="78" spans="1:8" ht="34.5" customHeight="1">
      <c r="A78" s="81" t="s">
        <v>539</v>
      </c>
      <c r="B78" s="118" t="s">
        <v>413</v>
      </c>
      <c r="C78" s="121">
        <v>1</v>
      </c>
      <c r="D78" s="118">
        <v>13</v>
      </c>
      <c r="E78" s="118">
        <v>240</v>
      </c>
      <c r="F78" s="114">
        <v>13</v>
      </c>
      <c r="G78" s="122">
        <v>1000</v>
      </c>
      <c r="H78" s="122"/>
    </row>
    <row r="79" spans="1:8" ht="79.5" customHeight="1">
      <c r="A79" s="91" t="s">
        <v>414</v>
      </c>
      <c r="B79" s="118" t="s">
        <v>415</v>
      </c>
      <c r="C79" s="121"/>
      <c r="D79" s="118"/>
      <c r="E79" s="118"/>
      <c r="F79" s="107"/>
      <c r="G79" s="120">
        <f aca="true" t="shared" si="18" ref="G79:G84">G80</f>
        <v>1000</v>
      </c>
      <c r="H79" s="120">
        <f aca="true" t="shared" si="19" ref="H79:H84">H80</f>
        <v>0</v>
      </c>
    </row>
    <row r="80" spans="1:8" ht="19.5" customHeight="1">
      <c r="A80" s="91" t="s">
        <v>416</v>
      </c>
      <c r="B80" s="118" t="s">
        <v>417</v>
      </c>
      <c r="C80" s="121"/>
      <c r="D80" s="118"/>
      <c r="E80" s="118"/>
      <c r="F80" s="107"/>
      <c r="G80" s="120">
        <f t="shared" si="18"/>
        <v>1000</v>
      </c>
      <c r="H80" s="120">
        <f t="shared" si="19"/>
        <v>0</v>
      </c>
    </row>
    <row r="81" spans="1:8" ht="49.5" customHeight="1">
      <c r="A81" s="91" t="s">
        <v>418</v>
      </c>
      <c r="B81" s="118" t="s">
        <v>419</v>
      </c>
      <c r="C81" s="121"/>
      <c r="D81" s="118"/>
      <c r="E81" s="118"/>
      <c r="F81" s="107"/>
      <c r="G81" s="120">
        <f t="shared" si="18"/>
        <v>1000</v>
      </c>
      <c r="H81" s="120">
        <f t="shared" si="19"/>
        <v>0</v>
      </c>
    </row>
    <row r="82" spans="1:8" ht="19.5" customHeight="1">
      <c r="A82" s="81" t="s">
        <v>363</v>
      </c>
      <c r="B82" s="118" t="s">
        <v>419</v>
      </c>
      <c r="C82" s="121">
        <v>1</v>
      </c>
      <c r="D82" s="118"/>
      <c r="E82" s="118"/>
      <c r="F82" s="107"/>
      <c r="G82" s="120">
        <f t="shared" si="18"/>
        <v>1000</v>
      </c>
      <c r="H82" s="120">
        <f t="shared" si="19"/>
        <v>0</v>
      </c>
    </row>
    <row r="83" spans="1:8" ht="19.5" customHeight="1">
      <c r="A83" s="81" t="s">
        <v>389</v>
      </c>
      <c r="B83" s="118" t="s">
        <v>419</v>
      </c>
      <c r="C83" s="121">
        <v>1</v>
      </c>
      <c r="D83" s="118">
        <v>13</v>
      </c>
      <c r="E83" s="118"/>
      <c r="F83" s="107"/>
      <c r="G83" s="120">
        <f t="shared" si="18"/>
        <v>1000</v>
      </c>
      <c r="H83" s="120">
        <f t="shared" si="19"/>
        <v>0</v>
      </c>
    </row>
    <row r="84" spans="1:8" ht="34.5" customHeight="1">
      <c r="A84" s="81" t="s">
        <v>378</v>
      </c>
      <c r="B84" s="118" t="s">
        <v>419</v>
      </c>
      <c r="C84" s="121">
        <v>1</v>
      </c>
      <c r="D84" s="118">
        <v>13</v>
      </c>
      <c r="E84" s="118">
        <v>240</v>
      </c>
      <c r="F84" s="114"/>
      <c r="G84" s="120">
        <f t="shared" si="18"/>
        <v>1000</v>
      </c>
      <c r="H84" s="120">
        <f t="shared" si="19"/>
        <v>0</v>
      </c>
    </row>
    <row r="85" spans="1:8" ht="34.5" customHeight="1">
      <c r="A85" s="81" t="s">
        <v>539</v>
      </c>
      <c r="B85" s="118" t="s">
        <v>419</v>
      </c>
      <c r="C85" s="121">
        <v>1</v>
      </c>
      <c r="D85" s="118">
        <v>13</v>
      </c>
      <c r="E85" s="118">
        <v>240</v>
      </c>
      <c r="F85" s="114">
        <v>13</v>
      </c>
      <c r="G85" s="122">
        <v>1000</v>
      </c>
      <c r="H85" s="122"/>
    </row>
    <row r="86" spans="1:8" ht="49.5" customHeight="1">
      <c r="A86" s="91" t="s">
        <v>479</v>
      </c>
      <c r="B86" s="83" t="s">
        <v>480</v>
      </c>
      <c r="C86" s="82"/>
      <c r="D86" s="82"/>
      <c r="E86" s="83"/>
      <c r="F86" s="107"/>
      <c r="G86" s="84">
        <f>G87+G93</f>
        <v>3937252.5300000003</v>
      </c>
      <c r="H86" s="84">
        <f>H87+H93</f>
        <v>2085592.93</v>
      </c>
    </row>
    <row r="87" spans="1:8" ht="34.5" customHeight="1">
      <c r="A87" s="91" t="s">
        <v>481</v>
      </c>
      <c r="B87" s="83" t="s">
        <v>482</v>
      </c>
      <c r="C87" s="82"/>
      <c r="D87" s="82"/>
      <c r="E87" s="83"/>
      <c r="F87" s="107"/>
      <c r="G87" s="84">
        <f aca="true" t="shared" si="20" ref="G87:G91">G88</f>
        <v>1416396.53</v>
      </c>
      <c r="H87" s="84">
        <f aca="true" t="shared" si="21" ref="H87:H91">H88</f>
        <v>0</v>
      </c>
    </row>
    <row r="88" spans="1:8" ht="47.25" customHeight="1">
      <c r="A88" s="91" t="s">
        <v>483</v>
      </c>
      <c r="B88" s="83" t="s">
        <v>484</v>
      </c>
      <c r="C88" s="82"/>
      <c r="D88" s="82"/>
      <c r="E88" s="83"/>
      <c r="F88" s="107"/>
      <c r="G88" s="84">
        <f t="shared" si="20"/>
        <v>1416396.53</v>
      </c>
      <c r="H88" s="84">
        <f t="shared" si="21"/>
        <v>0</v>
      </c>
    </row>
    <row r="89" spans="1:8" ht="19.5" customHeight="1">
      <c r="A89" s="91" t="s">
        <v>545</v>
      </c>
      <c r="B89" s="83" t="s">
        <v>484</v>
      </c>
      <c r="C89" s="82">
        <v>8</v>
      </c>
      <c r="D89" s="82"/>
      <c r="E89" s="83"/>
      <c r="F89" s="107"/>
      <c r="G89" s="84">
        <f t="shared" si="20"/>
        <v>1416396.53</v>
      </c>
      <c r="H89" s="84">
        <f t="shared" si="21"/>
        <v>0</v>
      </c>
    </row>
    <row r="90" spans="1:8" ht="19.5" customHeight="1">
      <c r="A90" s="91" t="s">
        <v>546</v>
      </c>
      <c r="B90" s="83" t="s">
        <v>484</v>
      </c>
      <c r="C90" s="82">
        <v>8</v>
      </c>
      <c r="D90" s="82">
        <v>1</v>
      </c>
      <c r="E90" s="83"/>
      <c r="F90" s="107"/>
      <c r="G90" s="84">
        <f t="shared" si="20"/>
        <v>1416396.53</v>
      </c>
      <c r="H90" s="84">
        <f t="shared" si="21"/>
        <v>0</v>
      </c>
    </row>
    <row r="91" spans="1:8" ht="34.5" customHeight="1">
      <c r="A91" s="81" t="s">
        <v>378</v>
      </c>
      <c r="B91" s="83" t="s">
        <v>484</v>
      </c>
      <c r="C91" s="82">
        <v>8</v>
      </c>
      <c r="D91" s="82">
        <v>1</v>
      </c>
      <c r="E91" s="83">
        <v>240</v>
      </c>
      <c r="F91" s="114"/>
      <c r="G91" s="84">
        <f t="shared" si="20"/>
        <v>1416396.53</v>
      </c>
      <c r="H91" s="84">
        <f t="shared" si="21"/>
        <v>0</v>
      </c>
    </row>
    <row r="92" spans="1:8" ht="34.5" customHeight="1">
      <c r="A92" s="81" t="s">
        <v>539</v>
      </c>
      <c r="B92" s="83" t="s">
        <v>484</v>
      </c>
      <c r="C92" s="82">
        <v>8</v>
      </c>
      <c r="D92" s="82">
        <v>1</v>
      </c>
      <c r="E92" s="83">
        <v>240</v>
      </c>
      <c r="F92" s="114">
        <v>13</v>
      </c>
      <c r="G92" s="117">
        <f>1412000+4396.53</f>
        <v>1416396.53</v>
      </c>
      <c r="H92" s="117"/>
    </row>
    <row r="93" spans="1:8" ht="49.5" customHeight="1">
      <c r="A93" s="81" t="s">
        <v>485</v>
      </c>
      <c r="B93" s="83" t="s">
        <v>486</v>
      </c>
      <c r="C93" s="82"/>
      <c r="D93" s="82"/>
      <c r="E93" s="83"/>
      <c r="F93" s="114"/>
      <c r="G93" s="84">
        <f aca="true" t="shared" si="22" ref="G93:G97">G94</f>
        <v>2520856</v>
      </c>
      <c r="H93" s="84">
        <f aca="true" t="shared" si="23" ref="H93:H97">H94</f>
        <v>2085592.93</v>
      </c>
    </row>
    <row r="94" spans="1:8" ht="64.5" customHeight="1">
      <c r="A94" s="81" t="s">
        <v>487</v>
      </c>
      <c r="B94" s="83" t="s">
        <v>547</v>
      </c>
      <c r="C94" s="82"/>
      <c r="D94" s="82"/>
      <c r="E94" s="83"/>
      <c r="F94" s="114"/>
      <c r="G94" s="84">
        <f t="shared" si="22"/>
        <v>2520856</v>
      </c>
      <c r="H94" s="84">
        <f t="shared" si="23"/>
        <v>2085592.93</v>
      </c>
    </row>
    <row r="95" spans="1:8" ht="19.5" customHeight="1">
      <c r="A95" s="91" t="s">
        <v>545</v>
      </c>
      <c r="B95" s="83" t="s">
        <v>547</v>
      </c>
      <c r="C95" s="82">
        <v>8</v>
      </c>
      <c r="D95" s="82"/>
      <c r="E95" s="83"/>
      <c r="F95" s="114"/>
      <c r="G95" s="84">
        <f t="shared" si="22"/>
        <v>2520856</v>
      </c>
      <c r="H95" s="84">
        <f t="shared" si="23"/>
        <v>2085592.93</v>
      </c>
    </row>
    <row r="96" spans="1:8" ht="19.5" customHeight="1">
      <c r="A96" s="91" t="s">
        <v>546</v>
      </c>
      <c r="B96" s="83" t="s">
        <v>547</v>
      </c>
      <c r="C96" s="82">
        <v>8</v>
      </c>
      <c r="D96" s="82">
        <v>1</v>
      </c>
      <c r="E96" s="83"/>
      <c r="F96" s="114"/>
      <c r="G96" s="84">
        <f t="shared" si="22"/>
        <v>2520856</v>
      </c>
      <c r="H96" s="84">
        <f t="shared" si="23"/>
        <v>2085592.93</v>
      </c>
    </row>
    <row r="97" spans="1:8" ht="19.5" customHeight="1">
      <c r="A97" s="81" t="s">
        <v>489</v>
      </c>
      <c r="B97" s="83" t="s">
        <v>547</v>
      </c>
      <c r="C97" s="82">
        <v>8</v>
      </c>
      <c r="D97" s="82">
        <v>1</v>
      </c>
      <c r="E97" s="83">
        <v>410</v>
      </c>
      <c r="F97" s="114"/>
      <c r="G97" s="84">
        <f t="shared" si="22"/>
        <v>2520856</v>
      </c>
      <c r="H97" s="84">
        <f t="shared" si="23"/>
        <v>2085592.93</v>
      </c>
    </row>
    <row r="98" spans="1:8" ht="34.5" customHeight="1">
      <c r="A98" s="81" t="s">
        <v>539</v>
      </c>
      <c r="B98" s="83" t="s">
        <v>547</v>
      </c>
      <c r="C98" s="82">
        <v>8</v>
      </c>
      <c r="D98" s="82">
        <v>1</v>
      </c>
      <c r="E98" s="83">
        <v>410</v>
      </c>
      <c r="F98" s="114">
        <v>13</v>
      </c>
      <c r="G98" s="117">
        <f>2525252.53-4396.53</f>
        <v>2520856</v>
      </c>
      <c r="H98" s="117">
        <v>2085592.93</v>
      </c>
    </row>
    <row r="99" spans="1:8" ht="64.5" customHeight="1">
      <c r="A99" s="81" t="s">
        <v>463</v>
      </c>
      <c r="B99" s="83" t="s">
        <v>464</v>
      </c>
      <c r="C99" s="82"/>
      <c r="D99" s="82"/>
      <c r="E99" s="83"/>
      <c r="F99" s="124"/>
      <c r="G99" s="84">
        <f aca="true" t="shared" si="24" ref="G99:G104">G100</f>
        <v>264646.46</v>
      </c>
      <c r="H99" s="84">
        <f aca="true" t="shared" si="25" ref="H99:H104">H100</f>
        <v>264391.38</v>
      </c>
    </row>
    <row r="100" spans="1:8" ht="34.5" customHeight="1">
      <c r="A100" s="81" t="s">
        <v>465</v>
      </c>
      <c r="B100" s="83" t="s">
        <v>466</v>
      </c>
      <c r="C100" s="82"/>
      <c r="D100" s="82"/>
      <c r="E100" s="83"/>
      <c r="F100" s="114"/>
      <c r="G100" s="84">
        <f t="shared" si="24"/>
        <v>264646.46</v>
      </c>
      <c r="H100" s="84">
        <f t="shared" si="25"/>
        <v>264391.38</v>
      </c>
    </row>
    <row r="101" spans="1:8" ht="49.5" customHeight="1">
      <c r="A101" s="81" t="s">
        <v>467</v>
      </c>
      <c r="B101" s="83" t="s">
        <v>468</v>
      </c>
      <c r="C101" s="82"/>
      <c r="D101" s="82"/>
      <c r="E101" s="83"/>
      <c r="F101" s="124"/>
      <c r="G101" s="84">
        <f t="shared" si="24"/>
        <v>264646.46</v>
      </c>
      <c r="H101" s="84">
        <f t="shared" si="25"/>
        <v>264391.38</v>
      </c>
    </row>
    <row r="102" spans="1:8" ht="19.5" customHeight="1">
      <c r="A102" s="81" t="s">
        <v>457</v>
      </c>
      <c r="B102" s="83" t="s">
        <v>468</v>
      </c>
      <c r="C102" s="82">
        <v>5</v>
      </c>
      <c r="D102" s="82"/>
      <c r="E102" s="83"/>
      <c r="F102" s="124"/>
      <c r="G102" s="84">
        <f t="shared" si="24"/>
        <v>264646.46</v>
      </c>
      <c r="H102" s="84">
        <f t="shared" si="25"/>
        <v>264391.38</v>
      </c>
    </row>
    <row r="103" spans="1:8" ht="19.5" customHeight="1">
      <c r="A103" s="81" t="s">
        <v>458</v>
      </c>
      <c r="B103" s="83" t="s">
        <v>468</v>
      </c>
      <c r="C103" s="82">
        <v>5</v>
      </c>
      <c r="D103" s="82">
        <v>3</v>
      </c>
      <c r="E103" s="83"/>
      <c r="F103" s="124"/>
      <c r="G103" s="84">
        <f t="shared" si="24"/>
        <v>264646.46</v>
      </c>
      <c r="H103" s="84">
        <f t="shared" si="25"/>
        <v>264391.38</v>
      </c>
    </row>
    <row r="104" spans="1:8" ht="34.5" customHeight="1">
      <c r="A104" s="81" t="s">
        <v>378</v>
      </c>
      <c r="B104" s="83" t="s">
        <v>468</v>
      </c>
      <c r="C104" s="82">
        <v>5</v>
      </c>
      <c r="D104" s="82">
        <v>3</v>
      </c>
      <c r="E104" s="83">
        <v>240</v>
      </c>
      <c r="F104" s="124"/>
      <c r="G104" s="84">
        <f t="shared" si="24"/>
        <v>264646.46</v>
      </c>
      <c r="H104" s="84">
        <f t="shared" si="25"/>
        <v>264391.38</v>
      </c>
    </row>
    <row r="105" spans="1:8" ht="34.5" customHeight="1">
      <c r="A105" s="91" t="s">
        <v>539</v>
      </c>
      <c r="B105" s="83" t="s">
        <v>468</v>
      </c>
      <c r="C105" s="82">
        <v>5</v>
      </c>
      <c r="D105" s="82">
        <v>3</v>
      </c>
      <c r="E105" s="83">
        <v>244</v>
      </c>
      <c r="F105" s="114">
        <v>13</v>
      </c>
      <c r="G105" s="117">
        <v>264646.46</v>
      </c>
      <c r="H105" s="117">
        <v>264391.38</v>
      </c>
    </row>
    <row r="106" spans="1:8" ht="75" customHeight="1">
      <c r="A106" s="81" t="s">
        <v>512</v>
      </c>
      <c r="B106" s="83" t="s">
        <v>513</v>
      </c>
      <c r="C106" s="82"/>
      <c r="D106" s="82"/>
      <c r="E106" s="83"/>
      <c r="F106" s="124"/>
      <c r="G106" s="84">
        <f aca="true" t="shared" si="26" ref="G106:G111">G107</f>
        <v>1000</v>
      </c>
      <c r="H106" s="84">
        <f aca="true" t="shared" si="27" ref="H106:H111">H107</f>
        <v>0</v>
      </c>
    </row>
    <row r="107" spans="1:8" ht="19.5" customHeight="1">
      <c r="A107" s="81" t="s">
        <v>514</v>
      </c>
      <c r="B107" s="83" t="s">
        <v>515</v>
      </c>
      <c r="C107" s="82"/>
      <c r="D107" s="82"/>
      <c r="E107" s="83"/>
      <c r="F107" s="124"/>
      <c r="G107" s="84">
        <f t="shared" si="26"/>
        <v>1000</v>
      </c>
      <c r="H107" s="84">
        <f t="shared" si="27"/>
        <v>0</v>
      </c>
    </row>
    <row r="108" spans="1:8" ht="34.5" customHeight="1">
      <c r="A108" s="81" t="s">
        <v>516</v>
      </c>
      <c r="B108" s="83" t="s">
        <v>517</v>
      </c>
      <c r="C108" s="82"/>
      <c r="D108" s="82"/>
      <c r="E108" s="83"/>
      <c r="F108" s="124"/>
      <c r="G108" s="84">
        <f t="shared" si="26"/>
        <v>1000</v>
      </c>
      <c r="H108" s="84">
        <f t="shared" si="27"/>
        <v>0</v>
      </c>
    </row>
    <row r="109" spans="1:8" ht="19.5" customHeight="1">
      <c r="A109" s="81" t="s">
        <v>118</v>
      </c>
      <c r="B109" s="83" t="s">
        <v>517</v>
      </c>
      <c r="C109" s="82">
        <v>11</v>
      </c>
      <c r="D109" s="82"/>
      <c r="E109" s="83"/>
      <c r="F109" s="124"/>
      <c r="G109" s="84">
        <f t="shared" si="26"/>
        <v>1000</v>
      </c>
      <c r="H109" s="84">
        <f t="shared" si="27"/>
        <v>0</v>
      </c>
    </row>
    <row r="110" spans="1:8" ht="19.5" customHeight="1">
      <c r="A110" s="81" t="s">
        <v>511</v>
      </c>
      <c r="B110" s="83" t="s">
        <v>517</v>
      </c>
      <c r="C110" s="82">
        <v>11</v>
      </c>
      <c r="D110" s="82">
        <v>1</v>
      </c>
      <c r="E110" s="83"/>
      <c r="F110" s="124"/>
      <c r="G110" s="84">
        <f t="shared" si="26"/>
        <v>1000</v>
      </c>
      <c r="H110" s="84">
        <f t="shared" si="27"/>
        <v>0</v>
      </c>
    </row>
    <row r="111" spans="1:177" ht="34.5" customHeight="1">
      <c r="A111" s="81" t="s">
        <v>378</v>
      </c>
      <c r="B111" s="83" t="s">
        <v>517</v>
      </c>
      <c r="C111" s="82">
        <v>11</v>
      </c>
      <c r="D111" s="82">
        <v>1</v>
      </c>
      <c r="E111" s="83">
        <v>240</v>
      </c>
      <c r="F111" s="124"/>
      <c r="G111" s="84">
        <f t="shared" si="26"/>
        <v>1000</v>
      </c>
      <c r="H111" s="84">
        <f t="shared" si="27"/>
        <v>0</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row>
    <row r="112" spans="1:8" ht="34.5" customHeight="1">
      <c r="A112" s="81" t="s">
        <v>539</v>
      </c>
      <c r="B112" s="83" t="s">
        <v>517</v>
      </c>
      <c r="C112" s="82">
        <v>11</v>
      </c>
      <c r="D112" s="82">
        <v>1</v>
      </c>
      <c r="E112" s="83">
        <v>240</v>
      </c>
      <c r="F112" s="114">
        <v>13</v>
      </c>
      <c r="G112" s="117">
        <v>1000</v>
      </c>
      <c r="H112" s="117"/>
    </row>
    <row r="113" spans="1:8" ht="64.5" customHeight="1">
      <c r="A113" s="81" t="s">
        <v>420</v>
      </c>
      <c r="B113" s="83" t="s">
        <v>421</v>
      </c>
      <c r="C113" s="82"/>
      <c r="D113" s="82"/>
      <c r="E113" s="83"/>
      <c r="F113" s="124"/>
      <c r="G113" s="84">
        <f aca="true" t="shared" si="28" ref="G113:G118">G114</f>
        <v>1000</v>
      </c>
      <c r="H113" s="84">
        <f aca="true" t="shared" si="29" ref="H113:H118">H114</f>
        <v>0</v>
      </c>
    </row>
    <row r="114" spans="1:8" ht="47.25" customHeight="1">
      <c r="A114" s="81" t="s">
        <v>422</v>
      </c>
      <c r="B114" s="83" t="s">
        <v>423</v>
      </c>
      <c r="C114" s="82"/>
      <c r="D114" s="82"/>
      <c r="E114" s="83"/>
      <c r="F114" s="124"/>
      <c r="G114" s="84">
        <f t="shared" si="28"/>
        <v>1000</v>
      </c>
      <c r="H114" s="84">
        <f t="shared" si="29"/>
        <v>0</v>
      </c>
    </row>
    <row r="115" spans="1:8" ht="34.5" customHeight="1">
      <c r="A115" s="81" t="s">
        <v>424</v>
      </c>
      <c r="B115" s="83" t="s">
        <v>425</v>
      </c>
      <c r="C115" s="82"/>
      <c r="D115" s="82"/>
      <c r="E115" s="83"/>
      <c r="F115" s="124"/>
      <c r="G115" s="84">
        <f t="shared" si="28"/>
        <v>1000</v>
      </c>
      <c r="H115" s="84">
        <f t="shared" si="29"/>
        <v>0</v>
      </c>
    </row>
    <row r="116" spans="1:8" ht="19.5" customHeight="1">
      <c r="A116" s="81" t="s">
        <v>363</v>
      </c>
      <c r="B116" s="83" t="s">
        <v>425</v>
      </c>
      <c r="C116" s="82">
        <v>1</v>
      </c>
      <c r="D116" s="82"/>
      <c r="E116" s="83"/>
      <c r="F116" s="124"/>
      <c r="G116" s="84">
        <f t="shared" si="28"/>
        <v>1000</v>
      </c>
      <c r="H116" s="84">
        <f t="shared" si="29"/>
        <v>0</v>
      </c>
    </row>
    <row r="117" spans="1:8" ht="19.5" customHeight="1">
      <c r="A117" s="81" t="s">
        <v>389</v>
      </c>
      <c r="B117" s="83" t="s">
        <v>425</v>
      </c>
      <c r="C117" s="82">
        <v>1</v>
      </c>
      <c r="D117" s="82">
        <v>13</v>
      </c>
      <c r="E117" s="83"/>
      <c r="F117" s="124"/>
      <c r="G117" s="84">
        <f t="shared" si="28"/>
        <v>1000</v>
      </c>
      <c r="H117" s="84">
        <f t="shared" si="29"/>
        <v>0</v>
      </c>
    </row>
    <row r="118" spans="1:8" ht="34.5" customHeight="1">
      <c r="A118" s="81" t="s">
        <v>378</v>
      </c>
      <c r="B118" s="83" t="s">
        <v>425</v>
      </c>
      <c r="C118" s="82">
        <v>1</v>
      </c>
      <c r="D118" s="82">
        <v>13</v>
      </c>
      <c r="E118" s="83">
        <v>240</v>
      </c>
      <c r="F118" s="124"/>
      <c r="G118" s="84">
        <f t="shared" si="28"/>
        <v>1000</v>
      </c>
      <c r="H118" s="84">
        <f t="shared" si="29"/>
        <v>0</v>
      </c>
    </row>
    <row r="119" spans="1:8" ht="34.5" customHeight="1">
      <c r="A119" s="81" t="s">
        <v>539</v>
      </c>
      <c r="B119" s="83" t="s">
        <v>425</v>
      </c>
      <c r="C119" s="82">
        <v>1</v>
      </c>
      <c r="D119" s="82">
        <v>13</v>
      </c>
      <c r="E119" s="83">
        <v>240</v>
      </c>
      <c r="F119" s="114">
        <v>13</v>
      </c>
      <c r="G119" s="117">
        <v>1000</v>
      </c>
      <c r="H119" s="117"/>
    </row>
    <row r="120" spans="1:8" ht="18" customHeight="1">
      <c r="A120" s="125" t="s">
        <v>102</v>
      </c>
      <c r="B120" s="83"/>
      <c r="C120" s="125"/>
      <c r="D120" s="125"/>
      <c r="E120" s="125"/>
      <c r="F120" s="125"/>
      <c r="G120" s="95">
        <f>G15+G23+G30+G37+G58+G65+G72+G79+G86+G99+G106+G113</f>
        <v>4684805.510000001</v>
      </c>
      <c r="H120" s="95">
        <f>H15+H23+H30+H37+H58+H65+H72+H79+H86+H99+H106+H113</f>
        <v>2822890.83</v>
      </c>
    </row>
    <row r="121" ht="16.5" customHeight="1"/>
    <row r="122" spans="1:256" s="127" customFormat="1" ht="18" customHeight="1">
      <c r="A122" s="126" t="s">
        <v>204</v>
      </c>
      <c r="B122" s="126"/>
      <c r="C122" s="126"/>
      <c r="D122" s="126"/>
      <c r="E122" s="126" t="s">
        <v>519</v>
      </c>
      <c r="F122" s="126"/>
      <c r="G122" s="126"/>
      <c r="FU122" s="128"/>
      <c r="FV122" s="128"/>
      <c r="FW122" s="128"/>
      <c r="FX122" s="128"/>
      <c r="FY122" s="128"/>
      <c r="FZ122" s="128"/>
      <c r="GA122" s="128"/>
      <c r="GB122" s="128"/>
      <c r="GC122" s="128"/>
      <c r="GD122" s="128"/>
      <c r="GE122" s="128"/>
      <c r="GF122" s="128"/>
      <c r="GG122" s="128"/>
      <c r="GH122" s="128"/>
      <c r="GI122" s="128"/>
      <c r="GJ122" s="128"/>
      <c r="GK122" s="128"/>
      <c r="GL122" s="128"/>
      <c r="GM122" s="128"/>
      <c r="GN122" s="128"/>
      <c r="GO122" s="128"/>
      <c r="GP122" s="128"/>
      <c r="GQ122" s="128"/>
      <c r="GR122" s="128"/>
      <c r="GS122" s="128"/>
      <c r="GT122" s="128"/>
      <c r="GU122" s="128"/>
      <c r="GV122" s="128"/>
      <c r="GW122" s="128"/>
      <c r="GX122" s="128"/>
      <c r="GY122" s="128"/>
      <c r="GZ122" s="128"/>
      <c r="HA122" s="128"/>
      <c r="HB122" s="128"/>
      <c r="HC122" s="128"/>
      <c r="HD122" s="128"/>
      <c r="HE122" s="128"/>
      <c r="HF122" s="128"/>
      <c r="HG122" s="128"/>
      <c r="HH122" s="128"/>
      <c r="HI122" s="128"/>
      <c r="HJ122" s="128"/>
      <c r="HK122" s="128"/>
      <c r="HL122" s="128"/>
      <c r="HM122" s="128"/>
      <c r="HN122" s="128"/>
      <c r="HO122" s="128"/>
      <c r="HP122" s="128"/>
      <c r="HQ122" s="128"/>
      <c r="HR122" s="128"/>
      <c r="HS122" s="128"/>
      <c r="HT122" s="128"/>
      <c r="HU122" s="128"/>
      <c r="HV122" s="128"/>
      <c r="HW122" s="128"/>
      <c r="HX122" s="128"/>
      <c r="HY122" s="128"/>
      <c r="HZ122" s="128"/>
      <c r="IA122" s="128"/>
      <c r="IB122" s="128"/>
      <c r="IC122" s="128"/>
      <c r="ID122" s="128"/>
      <c r="IE122" s="128"/>
      <c r="IF122" s="128"/>
      <c r="IG122" s="128"/>
      <c r="IH122" s="128"/>
      <c r="II122" s="128"/>
      <c r="IJ122" s="128"/>
      <c r="IK122" s="128"/>
      <c r="IL122" s="128"/>
      <c r="IM122" s="128"/>
      <c r="IN122" s="128"/>
      <c r="IO122" s="128"/>
      <c r="IP122" s="128"/>
      <c r="IQ122" s="128"/>
      <c r="IR122" s="128"/>
      <c r="IS122" s="128"/>
      <c r="IT122" s="128"/>
      <c r="IU122" s="128"/>
      <c r="IV122" s="128"/>
    </row>
    <row r="123" ht="16.5" customHeight="1"/>
    <row r="124" ht="18" customHeight="1">
      <c r="H124" s="129"/>
    </row>
    <row r="65515" ht="12.75" customHeight="1"/>
  </sheetData>
  <sheetProtection selectLockedCells="1" selectUnlockedCells="1"/>
  <mergeCells count="15">
    <mergeCell ref="E1:H1"/>
    <mergeCell ref="E2:H2"/>
    <mergeCell ref="E3:H3"/>
    <mergeCell ref="A6:H6"/>
    <mergeCell ref="A7:H7"/>
    <mergeCell ref="A8:H8"/>
    <mergeCell ref="A9:H9"/>
    <mergeCell ref="A12:A14"/>
    <mergeCell ref="B12:B14"/>
    <mergeCell ref="C12:C14"/>
    <mergeCell ref="D12:D14"/>
    <mergeCell ref="E12:E14"/>
    <mergeCell ref="F12:F14"/>
    <mergeCell ref="G12:G13"/>
    <mergeCell ref="H12:H13"/>
  </mergeCells>
  <printOptions/>
  <pageMargins left="0.9840277777777778" right="0.39375" top="0.8861111111111112" bottom="0.8861111111111112" header="0.5118110236220472" footer="0.5118110236220472"/>
  <pageSetup fitToHeight="0"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6288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2023-05-23T07:47:06Z</cp:lastPrinted>
  <dcterms:modified xsi:type="dcterms:W3CDTF">2023-05-23T07:48:07Z</dcterms:modified>
  <cp:category/>
  <cp:version/>
  <cp:contentType/>
  <cp:contentStatus/>
  <cp:revision>612</cp:revision>
</cp:coreProperties>
</file>