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7" activeTab="4"/>
  </bookViews>
  <sheets>
    <sheet name="1 Источники 2023 г" sheetId="1" r:id="rId1"/>
    <sheet name="2 Доходы 2023" sheetId="2" r:id="rId2"/>
    <sheet name="7 Ассигнования 2023" sheetId="3" r:id="rId3"/>
    <sheet name="9 Ведомственная 2023" sheetId="4" r:id="rId4"/>
    <sheet name="11 Программы 2023" sheetId="5" r:id="rId5"/>
  </sheets>
  <definedNames>
    <definedName name="_xlnm.Print_Area" localSheetId="0">'1 Источники 2023 г'!$A$1:$E$29</definedName>
    <definedName name="_xlnm.Print_Area" localSheetId="4">'11 Программы 2023'!$A$1:$H$146</definedName>
    <definedName name="_xlnm.Print_Area" localSheetId="1">'2 Доходы 2023'!$A$1:$E$94</definedName>
    <definedName name="_xlnm.Print_Area" localSheetId="2">'7 Ассигнования 2023'!$A$1:$G$174</definedName>
    <definedName name="_xlnm.Print_Area" localSheetId="3">'9 Ведомственная 2023'!$A$1:$H$174</definedName>
    <definedName name="Excel_BuiltIn_Print_Area" localSheetId="0">'1 Источники 2023 г'!$A$6:$D$29</definedName>
    <definedName name="Excel_BuiltIn_Print_Area" localSheetId="2">'7 Ассигнования 2023'!$A$6:$F$174</definedName>
    <definedName name="Excel_BuiltIn_Print_Area" localSheetId="3">'9 Ведомственная 2023'!$A$6:$G$174</definedName>
    <definedName name="Excel_BuiltIn_Print_Area" localSheetId="0">'1 Источники 2023 г'!$A$6:$D$30</definedName>
    <definedName name="Excel_BuiltIn_Print_Area" localSheetId="2">'7 Ассигнования 2023'!$A$6:$F$32</definedName>
    <definedName name="Excel_BuiltIn_Print_Area" localSheetId="1">'2 Доходы 2023'!$A$1:$E$29</definedName>
    <definedName name="Excel_BuiltIn_Print_Area" localSheetId="1">'2 Доходы 2023'!$A$6:$D$29</definedName>
    <definedName name="Excel_BuiltIn_Print_Area" localSheetId="1">'2 Доходы 2023'!$A$6:$D$30</definedName>
  </definedNames>
  <calcPr fullCalcOnLoad="1"/>
</workbook>
</file>

<file path=xl/sharedStrings.xml><?xml version="1.0" encoding="utf-8"?>
<sst xmlns="http://schemas.openxmlformats.org/spreadsheetml/2006/main" count="1080" uniqueCount="405">
  <si>
    <t xml:space="preserve">Приложение 1    </t>
  </si>
  <si>
    <t xml:space="preserve">к решению Совета депутатов Саралинского сельсовета </t>
  </si>
  <si>
    <t xml:space="preserve">Орджоникидзевского района Республики Хакасия         </t>
  </si>
  <si>
    <t>От 19 октября 2023 года №73</t>
  </si>
  <si>
    <t>«</t>
  </si>
  <si>
    <t xml:space="preserve">Приложение 1 </t>
  </si>
  <si>
    <t>к решению Совета депутатов Саралинского сельсовета</t>
  </si>
  <si>
    <t xml:space="preserve">Орджоникидзевского района Республики Хакасия </t>
  </si>
  <si>
    <t>«О бюджете муниципального образования Саралинский</t>
  </si>
  <si>
    <t>сельсовет Орджоникидзевского района Республики</t>
  </si>
  <si>
    <t>Хакасия на 2023 год и плановый период 2024 и 2025</t>
  </si>
  <si>
    <t>годов» от 28 декабря 2022 года №62</t>
  </si>
  <si>
    <t>Источники  финансирования дефицита</t>
  </si>
  <si>
    <t>местного бюджета муниципального  образования Саралинский сельсовет на 2023 год</t>
  </si>
  <si>
    <t>Код бюджетной  классификации</t>
  </si>
  <si>
    <t>Вид источника</t>
  </si>
  <si>
    <t xml:space="preserve">Сумма на 2023 год (рублей) </t>
  </si>
  <si>
    <t>013 01 05 00 00 00 0000 000</t>
  </si>
  <si>
    <t>Изменение остатков средств на счетах по учету средств бюджетов</t>
  </si>
  <si>
    <t>013 01 05 00 00 00 0000 500</t>
  </si>
  <si>
    <t>Увеличение остатков средств бюджетов</t>
  </si>
  <si>
    <t>013 01 05 02 00 00 0000 500</t>
  </si>
  <si>
    <t>Увеличение прочих остатков средств бюджетов</t>
  </si>
  <si>
    <t>013 01 05 02 01 00 0000 510</t>
  </si>
  <si>
    <t>Увеличение прочих остатков денежных средств бюджетов</t>
  </si>
  <si>
    <t>013 01 05 02 01 10 0000 510</t>
  </si>
  <si>
    <t>Увеличение прочих остатков денежных средств бюджетов сельских поселений</t>
  </si>
  <si>
    <t>013 01 05 00 00 00 0000 600</t>
  </si>
  <si>
    <t>Уменьшение остатков средств бюджетов</t>
  </si>
  <si>
    <t>013 01 05 02 00 00 0000 600</t>
  </si>
  <si>
    <t>Уменьшение прочих остатков средств бюджетов</t>
  </si>
  <si>
    <t>013 01 05 02 01 00 0000 610</t>
  </si>
  <si>
    <t>Уменьшение прочих остатков денежных средств бюджетов</t>
  </si>
  <si>
    <t>013 01 05 02 01 10 0000 610</t>
  </si>
  <si>
    <t>Уменьшение прочих остатков денежных средств бюджетов сельских поселений</t>
  </si>
  <si>
    <t>Всего источников финансирования дефицита бюджета</t>
  </si>
  <si>
    <t>»</t>
  </si>
  <si>
    <t>Глава Саралинского сельсовета</t>
  </si>
  <si>
    <t>А.И. Мельверт</t>
  </si>
  <si>
    <t>Приложение 2</t>
  </si>
  <si>
    <t xml:space="preserve">Приложение 4                                                     </t>
  </si>
  <si>
    <t xml:space="preserve">Орджоникидзевского района Республики Хакасия        </t>
  </si>
  <si>
    <t xml:space="preserve">сельсовет Орджоникидзевского района Республики      </t>
  </si>
  <si>
    <t>Доходы местного бюджета</t>
  </si>
  <si>
    <t>муниципального  образования Саралинский сельсовет</t>
  </si>
  <si>
    <t>на 2023 год</t>
  </si>
  <si>
    <t>Код бюджетной классификации Российской Федерации</t>
  </si>
  <si>
    <t>Наименование доходов</t>
  </si>
  <si>
    <t>Сумма
На 2023 год (рублей)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</si>
  <si>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</si>
  <si>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</si>
  <si>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</si>
  <si>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</si>
  <si>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</si>
  <si>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</si>
  <si>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</si>
  <si>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</si>
  <si>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</si>
  <si>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</si>
  <si>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</si>
  <si>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</si>
  <si>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</si>
  <si>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</si>
  <si>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</si>
  <si>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</si>
  <si>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</si>
  <si>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</si>
  <si>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</si>
  <si>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</si>
  <si>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</si>
  <si>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</si>
  <si>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</si>
  <si>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</si>
  <si>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</si>
  <si>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</si>
  <si>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</si>
  <si>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</si>
  <si>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</si>
  <si>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</si>
  <si>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</si>
  <si>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</si>
  <si>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</si>
  <si>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</si>
  <si>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</si>
  <si>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</si>
  <si>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</si>
  <si>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</si>
  <si>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</si>
  <si>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</si>
  <si>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</si>
  <si>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</si>
  <si>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</si>
  <si>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</si>
  <si>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</si>
  <si>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</si>
  <si>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</si>
  <si>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</si>
  <si>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</si>
  <si>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</si>
  <si>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</si>
  <si>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1 08 00000 00 0000 000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</si>
  <si>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</si>
  <si>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</si>
  <si>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</si>
  <si>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</si>
  <si>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</si>
  <si>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</si>
  <si>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</si>
  <si>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</si>
  <si>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</si>
  <si>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</si>
  <si>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</si>
  <si>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</si>
  <si>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</si>
  <si>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</si>
  <si>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</si>
  <si>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</si>
  <si>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</si>
  <si>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</si>
  <si>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</si>
  <si>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</si>
  <si>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</si>
  <si>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1 14 02050 10 0000 440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</si>
  <si>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</si>
  <si>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</si>
  <si>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</si>
  <si>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1 16 00000 00 0000 000</t>
  </si>
  <si>
    <t>ШТРАФЫ, САНКЦИИ, ВОЗМЕЩЕНИЕ УЩЕРБА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</si>
  <si>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</si>
  <si>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</si>
  <si>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</si>
  <si>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</si>
  <si>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</si>
  <si>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</si>
  <si>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</si>
  <si>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</si>
  <si>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</si>
  <si>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</si>
  <si>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</si>
  <si>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</si>
  <si>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2 02 15002 00 0000 150</t>
  </si>
  <si>
    <t>Дотации бюджетам на поддержку мер по обеспечению сбалансированности бюджетов</t>
  </si>
  <si>
    <t>2 02 15002 10 0000 150</t>
  </si>
  <si>
    <t>Дотации бюджетам сельских поселений на поддержку мер по обеспечению сбалансированности бюджетов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</si>
  <si>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</si>
  <si>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</si>
  <si>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</si>
  <si>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</si>
  <si>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2 02 19999 00 0000 150</t>
  </si>
  <si>
    <t>Прочие дотации</t>
  </si>
  <si>
    <t>2 02 19999 10 0000 150</t>
  </si>
  <si>
    <t>Прочие дотации бюджетам сельских поселений</t>
  </si>
  <si>
    <t>2 02 20000 00 0000 150</t>
  </si>
  <si>
    <t>Субсидии бюджетам бюджетной системы Российской Федерации (межбюджетные субсидии)</t>
  </si>
  <si>
    <t>2 02 25576 00 0000 150</t>
  </si>
  <si>
    <t>Субсидии бюджетам на обеспечение комплексного развития сельских территорий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</si>
  <si>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</si>
  <si>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</si>
  <si>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</si>
  <si>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</si>
  <si>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</si>
  <si>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</si>
  <si>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</si>
  <si>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</si>
  <si>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</si>
  <si>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</si>
  <si>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</si>
  <si>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</si>
  <si>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</si>
  <si>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</si>
  <si>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</si>
  <si>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</si>
  <si>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2 02 35250 00 0000 150</t>
  </si>
  <si>
    <t>Субвенции бюджетам на оплату жилищно-коммунальных услуг отдельным категориям граждан</t>
  </si>
  <si>
    <t>2 02 35250 10 0000 150</t>
  </si>
  <si>
    <t>Субвенции бюджетам сельских поселений на оплату жилищно-коммунальных услуг отдельным категориям граждан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</si>
  <si>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</si>
  <si>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</si>
  <si>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</si>
  <si>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</si>
  <si>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</si>
  <si>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</si>
  <si>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2 07 00000 00 0000 000</t>
  </si>
  <si>
    <t>Прочие безвозмездные поступления</t>
  </si>
  <si>
    <t>2 07 05000 10 0000 150</t>
  </si>
  <si>
    <t>Прочие безвозмездные поступления в бюджеты сельских поселений</t>
  </si>
  <si>
    <t>2 07 05030 10 0000 150</t>
  </si>
  <si>
    <t xml:space="preserve">ВСЕГО ДОХОДОВ </t>
  </si>
  <si>
    <t>Приложение 3</t>
  </si>
  <si>
    <t>Приложение 7</t>
  </si>
  <si>
    <t xml:space="preserve">Распределение бюджетных ассигнований по разделам, подразделам, целевым статьям и видам расходов </t>
  </si>
  <si>
    <t xml:space="preserve">классификации расходов местного бюджета муниципального  образования Саралинский сельсовет </t>
  </si>
  <si>
    <t>На 2023 год</t>
  </si>
  <si>
    <t xml:space="preserve"> Наименование показателя</t>
  </si>
  <si>
    <t>коды</t>
  </si>
  <si>
    <t>суммы расходов в рублях</t>
  </si>
  <si>
    <t>Раздела</t>
  </si>
  <si>
    <t>Подраздела</t>
  </si>
  <si>
    <t>целевой статьи</t>
  </si>
  <si>
    <t>вида расходов</t>
  </si>
  <si>
    <t xml:space="preserve"> На 2016 год</t>
  </si>
  <si>
    <t xml:space="preserve"> На 2023 год</t>
  </si>
  <si>
    <t xml:space="preserve">Общегосударственные расходы </t>
  </si>
  <si>
    <t>Функционирование высшего должностного лица субъекта Российской Федерации и  муниципального образования</t>
  </si>
  <si>
    <t>Непрограммные расходы в сфере установленных функций органов местного самоуправления, муниципальных учреждений Саралинского сельсовета</t>
  </si>
  <si>
    <t>40 0 00 00000</t>
  </si>
  <si>
    <t xml:space="preserve">Обеспечение деятельности органов местного самоуправления, муниципальных учреждений муниципального образования Саралинский сельсовет </t>
  </si>
  <si>
    <t>40 1 00 00000</t>
  </si>
  <si>
    <t>Глава муниципального образования Саралинский сельсовет</t>
  </si>
  <si>
    <t>40 1 00 02030</t>
  </si>
  <si>
    <t xml:space="preserve">Расходы на выплаты персоналу государственных (муниципальных) органов 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</si>
  <si>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</si>
  <si>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</si>
  <si>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40 1 00 02040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</si>
  <si>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</si>
  <si>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</si>
  <si>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</si>
  <si>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правонарушений</t>
  </si>
  <si>
    <t>40 1 00 70230</t>
  </si>
  <si>
    <t>Резервные фонды</t>
  </si>
  <si>
    <t>Резервный фонд Администрации Саралинского сельсовета</t>
  </si>
  <si>
    <t>40 1 00 07050</t>
  </si>
  <si>
    <t>Резервные средства</t>
  </si>
  <si>
    <t xml:space="preserve">Другие общегосударственные вопросы </t>
  </si>
  <si>
    <t xml:space="preserve">Муниципальная  программа  «Развитие муниципальной службы в муниципальном образовании Саралинский сельсовет на 2021 - 2023 годы» </t>
  </si>
  <si>
    <t>12 1 00 00000</t>
  </si>
  <si>
    <t>Повышение эффективности муниципального управления</t>
  </si>
  <si>
    <t>12 1 01 00000</t>
  </si>
  <si>
    <t>Проведение мероприятий по профессиональной переподготовке и повышению квалификации муниципальных служащих</t>
  </si>
  <si>
    <t>12 1 01 05000</t>
  </si>
  <si>
    <t>Муниципальная программа «Использование и охрана земель на территории Саралинского сельсовета на 2021-2023годы»</t>
  </si>
  <si>
    <t>17 1 00 00000</t>
  </si>
  <si>
    <t>Обеспечение охраны и восстановления плодородия земель</t>
  </si>
  <si>
    <t>17 1 01 00000</t>
  </si>
  <si>
    <t>Проведение мероприятий по защите земель поселения от зарастания сорными растениями</t>
  </si>
  <si>
    <t>17 1 01 01000</t>
  </si>
  <si>
    <t>Муниципальная программа «Профилактика преступлений и иных правонарушений на территории муниципального образования Саралинский сельсовет Орджоникидзевского района Республики Хакасия на 2021-2023 годы»</t>
  </si>
  <si>
    <t>18 0 00 00000</t>
  </si>
  <si>
    <t>Создание системы профилактики преступлений и иных правонарушений на территории муниципального образования Саралинский сельсовет</t>
  </si>
  <si>
    <t>18 0 01 00000</t>
  </si>
  <si>
    <t>Проведение мероприятий по профилактике наркомании, токсикомании и алкоголизма</t>
  </si>
  <si>
    <t>18 0 01 01000</t>
  </si>
  <si>
    <t>Муниципальная программа «Развитие малого и среднего предпринимательства на территории Саралинского сельсовета в 2019-2023 годах»</t>
  </si>
  <si>
    <t>19 0 00 00000</t>
  </si>
  <si>
    <t>Создание благоприятных условий для ведения предпринимательской деятельности на территории Саралинского сельсовета</t>
  </si>
  <si>
    <t>19 0 01 00000</t>
  </si>
  <si>
    <t>Проведения мероприятий по информационному и консультационному обеспечению субъектов малого и среднего предпринимательства на территории Саралинского сельсовета</t>
  </si>
  <si>
    <t>19 0 01 01000</t>
  </si>
  <si>
    <t>Муниципальная программа «О привлечении граждан и их объединения к участию в обеспечении охраны общественного порядка (О добровольной народной дружине) на территории Саралинского сельсовета на 2019-2023 годы»</t>
  </si>
  <si>
    <t>21 0 00 00000</t>
  </si>
  <si>
    <t>Развитие системы добровольных народных дружин</t>
  </si>
  <si>
    <t>21 0 01 00000</t>
  </si>
  <si>
    <t>Проведение мероприятий по предупреждению преступлений, пресечению административных правонарушений добровольными народными дружинами</t>
  </si>
  <si>
    <t>21 0 01 01000</t>
  </si>
  <si>
    <t xml:space="preserve">Муниципальная  программа  «Противодействие экстремизму и профилактика терроризма на территории Саралинского  сельсовета  Орджоникидзевского района Республики Хакасия на 2021-2023гг.» </t>
  </si>
  <si>
    <t>25 0 00 00000</t>
  </si>
  <si>
    <t>Обеспечение безопасности населения от террористических угроз и иных проявлений терроризма и экстремизма</t>
  </si>
  <si>
    <t>25 0 01 00000</t>
  </si>
  <si>
    <t>Профилактика религиозного, межнационального экстремизма в границах сельского поселения</t>
  </si>
  <si>
    <t>25 0 01 01000</t>
  </si>
  <si>
    <t>Обеспечение деятельности подведомственных учреждений (технический персонал)</t>
  </si>
  <si>
    <t>40 1 00 02050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</si>
  <si>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</si>
  <si>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</si>
  <si>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</si>
  <si>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40 1 00 51180</t>
  </si>
  <si>
    <t xml:space="preserve">Национальная безопасность и правоохранительная деятельность 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</si>
  <si>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</si>
  <si>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2021 – 2025 годы»</t>
  </si>
  <si>
    <t>16 0 00 00000</t>
  </si>
  <si>
    <t>Обеспечение пожарной безопасности территории муниципального образования Саралинского сельсовета</t>
  </si>
  <si>
    <t>16 0 01 00000</t>
  </si>
  <si>
    <t>Реализация мероприятий по обеспечению пожарной безопасности территории муниципального образования Саралинский сельсовет</t>
  </si>
  <si>
    <t>16 0 01 10000</t>
  </si>
  <si>
    <t>Поддержка подразделений добровольной пожарной охраны</t>
  </si>
  <si>
    <t>16 0 02 00000</t>
  </si>
  <si>
    <t xml:space="preserve">Софинансирование меропритятий по поддержке подразделений добровольной пожарной охраны </t>
  </si>
  <si>
    <t>16 0 02 S1250</t>
  </si>
  <si>
    <t xml:space="preserve">Обеспечение первичных мер пожарной безопасности </t>
  </si>
  <si>
    <t>16 0 03 00000</t>
  </si>
  <si>
    <t xml:space="preserve">Софинансирование мероприятий по обеспечению первичных мер пожарной безопасности. </t>
  </si>
  <si>
    <t>16 0 03 S 1260</t>
  </si>
  <si>
    <t>Предупреждение и ликвидация последствий чрезвычайных ситуаций и стихийных бедствий природного и техногенного характера</t>
  </si>
  <si>
    <t>40 1 00 02180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</si>
  <si>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</si>
  <si>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40 1 00 02470</t>
  </si>
  <si>
    <t>Национальная экономика</t>
  </si>
  <si>
    <t>Дорожное хозяйство (дорожные  фонды)</t>
  </si>
  <si>
    <t>Обеспечение деятельности органов местного самоуправления, муниципальных учреждений муниципального образования Саралинский сельсовет</t>
  </si>
  <si>
    <t>Мероприятия, направленные на паспортизацию, ремонт и содержание автомобильных дорог общего пользования местного значения</t>
  </si>
  <si>
    <t>40 1 00 20140</t>
  </si>
  <si>
    <t>Связь и информатика</t>
  </si>
  <si>
    <t>Обеспечение услугами связи в части предоставления широкополосного доступа к сети "Интернет" социально значимых объектов муниципальных образований на 2023 год</t>
  </si>
  <si>
    <t>40 1 00 S3450</t>
  </si>
  <si>
    <t>Другие вопросы в области национальной экономики</t>
  </si>
  <si>
    <t>Реализация мероприятий в сфере решения вопросов градостроительной деятельности</t>
  </si>
  <si>
    <t>40 1 00 09050</t>
  </si>
  <si>
    <t>Жилищно-коммунальное хозяйство</t>
  </si>
  <si>
    <t>Благоустройство</t>
  </si>
  <si>
    <t xml:space="preserve">Муниципальная  программа  «Увековечение памяти погибших при защите Отечества на территории муниципального образования Саралинский сельсовет на 2020 — 2023 годы» </t>
  </si>
  <si>
    <t>23 0 00 00000</t>
  </si>
  <si>
    <t>Ремонт и содержание памятника участникам Гражданской войны</t>
  </si>
  <si>
    <t>23 0 02 00000</t>
  </si>
  <si>
    <t>Мероприятия по содержанию памятника воинам гражданской войны</t>
  </si>
  <si>
    <t>23 0 02 01000</t>
  </si>
  <si>
    <t>Мероприятия в области жилищно-коммунального хозяйства</t>
  </si>
  <si>
    <t>40 2 00 00000</t>
  </si>
  <si>
    <t>Уличное освещение</t>
  </si>
  <si>
    <t>40 2 00 41000</t>
  </si>
  <si>
    <t>Организация и содержание мест захоронений</t>
  </si>
  <si>
    <t>40 2 00 44000</t>
  </si>
  <si>
    <t>Прочие мероприятия по благоустройству городских округов и поселений</t>
  </si>
  <si>
    <t>40 2 00 45000</t>
  </si>
  <si>
    <t>Охрана окружающей среды</t>
  </si>
  <si>
    <t>Другие вопросы в области охраны окружающей среды</t>
  </si>
  <si>
    <t xml:space="preserve">Муниципальная программа «Охрана окружающей среды на территории  муниципального образования Саралинский сельсовет Орджоникидзевского района Республики Хакасия» </t>
  </si>
  <si>
    <t>26 0 00 00000</t>
  </si>
  <si>
    <t>Сохранение чистоты природных территорий и природного биологического разнообразия</t>
  </si>
  <si>
    <t>26 0 01 00000</t>
  </si>
  <si>
    <t>Обеспечение комплексного развития сельских территорий в части реализации мероприятий по благоустройству сельских территорий на 2023 год</t>
  </si>
  <si>
    <t>26 0 01 L5767</t>
  </si>
  <si>
    <t>изменение названия</t>
  </si>
  <si>
    <t>Культура, кинематография</t>
  </si>
  <si>
    <t>Культура</t>
  </si>
  <si>
    <t>Муниципальная программа «Сохранение и развитие культуры администрации Саралинского сельсовета на 2019-2023 годы»</t>
  </si>
  <si>
    <t>22 0 00 00000</t>
  </si>
  <si>
    <t>Укрепление материально-технической базы КУК «Саралинский СДК»</t>
  </si>
  <si>
    <t>22 0 01 00000</t>
  </si>
  <si>
    <t>Обновление материально-технической базы, приобретение специального оборудования для учреждения культуры</t>
  </si>
  <si>
    <t>22 0 01 01000</t>
  </si>
  <si>
    <t>Разработка проектно-сметной документации на строительство объектов муниципальной собственности в сфере культуры</t>
  </si>
  <si>
    <t>22 0 02 00000</t>
  </si>
  <si>
    <t xml:space="preserve">Мероприятия, связанные с разработкой проектно-сметной документации на строительство объектов муниципальной собственности в сфере культуры </t>
  </si>
  <si>
    <t>22 0 02 02000</t>
  </si>
  <si>
    <t>Бюджетные инвестиции</t>
  </si>
  <si>
    <t xml:space="preserve">Непрограммные расходы в сфере установленных функций органов местного самоуправления, муниципальных учреждений Саралинского сельсовета  </t>
  </si>
  <si>
    <t>Обеспечение деятельности подведомственных учреждений (Сельский дом культуры)</t>
  </si>
  <si>
    <t>40 1 00 44000</t>
  </si>
  <si>
    <t>Расходы на выплаты персоналу казенных учреждений</t>
  </si>
  <si>
    <t>Другие вопросы в области культуры, кинематографии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</si>
  <si>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пункты)(централизованная бухгалтерия)</t>
  </si>
  <si>
    <t>40 1 00 45200</t>
  </si>
  <si>
    <t xml:space="preserve">Социальная политика </t>
  </si>
  <si>
    <t>Пенсионное обеспечение</t>
  </si>
  <si>
    <t xml:space="preserve">Муниципальная программа  «Адресная социальная поддержка нетрудоспособного населения и семей с детьми» </t>
  </si>
  <si>
    <t>11 0 00 00000</t>
  </si>
  <si>
    <t>Обеспечение мер социальной поддержки отдельным категориям граждан</t>
  </si>
  <si>
    <t>11 0 01 00000</t>
  </si>
  <si>
    <t>Развитие мероприятий социальной поддержки отдельной категории граждан</t>
  </si>
  <si>
    <t>11 0 01 03000</t>
  </si>
  <si>
    <t>Доплаты к пенсиям муниципальных служащих муниципального образования Саралинский сельсовет</t>
  </si>
  <si>
    <t>11 0 01 03200</t>
  </si>
  <si>
    <t>Публичные нормативные социальные выплаты гражданам</t>
  </si>
  <si>
    <t>Социальное обеспечение населения</t>
  </si>
  <si>
    <t xml:space="preserve">Обеспечение деятельности органов местного самоуправления, муниципальных учреждений муниципального образования Саралинский сельсовет  </t>
  </si>
  <si>
    <t xml:space="preserve"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поселках городского типа </t>
  </si>
  <si>
    <t>40 1 00 70270</t>
  </si>
  <si>
    <t>Физическая культура и спорт</t>
  </si>
  <si>
    <t>Физическая культура</t>
  </si>
  <si>
    <t xml:space="preserve">Муниципальная программа «Развитие физической культуры и спорта на территории муниципального образования Саралинский сельсовет Орджоникидзевского района Республики Хакасия на 2020 — 2023 годы» </t>
  </si>
  <si>
    <t>24 0 00 00000</t>
  </si>
  <si>
    <t>Обустройство спортивной площадки</t>
  </si>
  <si>
    <t>24 0 01 00000</t>
  </si>
  <si>
    <t>Реализация мероприятий по обустройству спортивной площадки</t>
  </si>
  <si>
    <t>24 0 01 01000</t>
  </si>
  <si>
    <t>Всего</t>
  </si>
  <si>
    <t>Мельверт А.И.</t>
  </si>
  <si>
    <t>Приложение 4</t>
  </si>
  <si>
    <t>Приложение 9</t>
  </si>
  <si>
    <t>Ведомственная структура расходов</t>
  </si>
  <si>
    <t>Главы</t>
  </si>
  <si>
    <t>Администрация Саралинского сельсовета Орджоникидзевского района Республики Хакасия</t>
  </si>
  <si>
    <t>Мероприятия, связанные с разработкой проектно-сметной документации на строительство объектов муниципальной собственности в сфере культуры</t>
  </si>
  <si>
    <t>Итого</t>
  </si>
  <si>
    <t>Приложение 5</t>
  </si>
  <si>
    <t>Приложение 11</t>
  </si>
  <si>
    <t>Перечень</t>
  </si>
  <si>
    <t>муниципальных программ, предусмотренных к финансированию из местного</t>
  </si>
  <si>
    <t>бюджета  муниципального  образования Саралинский сельсовет на 2023 год</t>
  </si>
  <si>
    <t>целевая статья</t>
  </si>
  <si>
    <t>раздел</t>
  </si>
  <si>
    <t>подраздел</t>
  </si>
  <si>
    <t>глава</t>
  </si>
  <si>
    <t>суммы расходов в рублях  На 2023 год</t>
  </si>
  <si>
    <t>Социальная политика</t>
  </si>
  <si>
    <t>Адресная социальная поддержка граждан, находящихся в трудной жизненной ситуации</t>
  </si>
  <si>
    <t>11 0 01 03100</t>
  </si>
  <si>
    <t>Муниципальная программа «Энергосбережение и повышение энергетической эффективности в администрации Саралинского сельсовета на 2019-2023 годы»</t>
  </si>
  <si>
    <t>14 0 00 00000</t>
  </si>
  <si>
    <t>14 0 01 00000</t>
  </si>
  <si>
    <t>14 0 01 05000</t>
  </si>
  <si>
    <t>Софинансирование расходов по поддержке подразделений добровольной пожарной охраны</t>
  </si>
  <si>
    <t>Софинансирование расходов по обеспечению первичных мер пожарной безопасности</t>
  </si>
  <si>
    <t>16 0 03 S1260</t>
  </si>
  <si>
    <t>17 0 00 00000</t>
  </si>
  <si>
    <t>17 0 01 00000</t>
  </si>
  <si>
    <t>17 0 01 01000</t>
  </si>
  <si>
    <t xml:space="preserve">Культура и кинематография  </t>
  </si>
  <si>
    <t xml:space="preserve">Культура          </t>
  </si>
  <si>
    <t>22 0 02 020000</t>
  </si>
  <si>
    <t>Ремонт и содержание памятника погибшим в Отечественной войне с. Сарала ул. Центральная</t>
  </si>
  <si>
    <t>23 0 01 00000</t>
  </si>
  <si>
    <t>Мероприятия по ремонту и содержанию памятника погибшим в Отечественной войне с. Сарала ул. Центральная</t>
  </si>
  <si>
    <t>23 0 01 01000</t>
  </si>
  <si>
    <t>Мероприятия по содержанию памятника воинов гражданской войны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</si>
</sst>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0"/>
    <numFmt numFmtId="167" formatCode="000"/>
  </numFmts>
  <fonts count="16"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8"/>
      <name val=""/>
      <family val="1"/>
    </font>
    <font>
      <sz val="10"/>
      <name val="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 horizontal="center" vertical="top" wrapText="1"/>
      <protection/>
    </xf>
    <xf numFmtId="164" fontId="1" fillId="0" borderId="1">
      <alignment horizontal="center" vertical="top" wrapText="1"/>
      <protection/>
    </xf>
    <xf numFmtId="164" fontId="2" fillId="0" borderId="2">
      <alignment horizontal="center"/>
      <protection/>
    </xf>
    <xf numFmtId="164" fontId="1" fillId="0" borderId="3">
      <alignment horizontal="left" wrapText="1"/>
      <protection/>
    </xf>
    <xf numFmtId="164" fontId="3" fillId="0" borderId="4">
      <alignment/>
      <protection/>
    </xf>
    <xf numFmtId="164" fontId="3" fillId="0" borderId="5">
      <alignment/>
      <protection/>
    </xf>
    <xf numFmtId="165" fontId="1" fillId="0" borderId="6">
      <alignment horizontal="right" wrapText="1"/>
      <protection/>
    </xf>
    <xf numFmtId="164" fontId="4" fillId="0" borderId="0">
      <alignment/>
      <protection/>
    </xf>
  </cellStyleXfs>
  <cellXfs count="93">
    <xf numFmtId="164" fontId="0" fillId="0" borderId="0" xfId="0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Border="1" applyAlignment="1">
      <alignment horizontal="left"/>
    </xf>
    <xf numFmtId="164" fontId="5" fillId="0" borderId="0" xfId="0" applyFont="1" applyFill="1" applyAlignment="1">
      <alignment horizontal="center"/>
    </xf>
    <xf numFmtId="164" fontId="5" fillId="0" borderId="0" xfId="0" applyFont="1" applyFill="1" applyAlignment="1">
      <alignment horizontal="right"/>
    </xf>
    <xf numFmtId="164" fontId="7" fillId="0" borderId="0" xfId="0" applyFont="1" applyFill="1" applyAlignment="1">
      <alignment/>
    </xf>
    <xf numFmtId="164" fontId="8" fillId="0" borderId="0" xfId="0" applyFont="1" applyFill="1" applyBorder="1" applyAlignment="1">
      <alignment horizontal="center"/>
    </xf>
    <xf numFmtId="164" fontId="8" fillId="0" borderId="0" xfId="0" applyFont="1" applyFill="1" applyAlignment="1">
      <alignment/>
    </xf>
    <xf numFmtId="164" fontId="8" fillId="0" borderId="7" xfId="0" applyFont="1" applyFill="1" applyBorder="1" applyAlignment="1">
      <alignment horizontal="center" wrapText="1"/>
    </xf>
    <xf numFmtId="164" fontId="8" fillId="0" borderId="7" xfId="0" applyFont="1" applyFill="1" applyBorder="1" applyAlignment="1">
      <alignment horizontal="center"/>
    </xf>
    <xf numFmtId="164" fontId="8" fillId="0" borderId="7" xfId="0" applyFont="1" applyFill="1" applyBorder="1" applyAlignment="1">
      <alignment horizontal="left" wrapText="1"/>
    </xf>
    <xf numFmtId="165" fontId="8" fillId="0" borderId="7" xfId="0" applyNumberFormat="1" applyFont="1" applyFill="1" applyBorder="1" applyAlignment="1">
      <alignment/>
    </xf>
    <xf numFmtId="165" fontId="8" fillId="2" borderId="7" xfId="0" applyNumberFormat="1" applyFont="1" applyFill="1" applyBorder="1" applyAlignment="1">
      <alignment/>
    </xf>
    <xf numFmtId="164" fontId="8" fillId="0" borderId="7" xfId="0" applyFont="1" applyFill="1" applyBorder="1" applyAlignment="1">
      <alignment horizontal="center" vertical="center" wrapText="1"/>
    </xf>
    <xf numFmtId="164" fontId="8" fillId="0" borderId="7" xfId="0" applyFont="1" applyFill="1" applyBorder="1" applyAlignment="1">
      <alignment horizontal="center" vertical="center"/>
    </xf>
    <xf numFmtId="164" fontId="8" fillId="0" borderId="7" xfId="0" applyFont="1" applyFill="1" applyBorder="1" applyAlignment="1">
      <alignment horizontal="justify" wrapText="1"/>
    </xf>
    <xf numFmtId="164" fontId="8" fillId="0" borderId="7" xfId="0" applyFont="1" applyFill="1" applyBorder="1" applyAlignment="1">
      <alignment horizontal="justify" wrapText="1"/>
    </xf>
    <xf numFmtId="165" fontId="8" fillId="3" borderId="7" xfId="0" applyNumberFormat="1" applyFont="1" applyFill="1" applyBorder="1" applyAlignment="1">
      <alignment/>
    </xf>
    <xf numFmtId="165" fontId="9" fillId="2" borderId="7" xfId="0" applyNumberFormat="1" applyFont="1" applyFill="1" applyBorder="1" applyAlignment="1">
      <alignment/>
    </xf>
    <xf numFmtId="164" fontId="8" fillId="0" borderId="7" xfId="0" applyFont="1" applyFill="1" applyBorder="1" applyAlignment="1">
      <alignment horizontal="center"/>
    </xf>
    <xf numFmtId="164" fontId="10" fillId="0" borderId="7" xfId="0" applyFont="1" applyFill="1" applyBorder="1" applyAlignment="1">
      <alignment/>
    </xf>
    <xf numFmtId="164" fontId="8" fillId="0" borderId="0" xfId="0" applyFont="1" applyFill="1" applyAlignment="1">
      <alignment horizontal="right"/>
    </xf>
    <xf numFmtId="164" fontId="5" fillId="0" borderId="0" xfId="0" applyFont="1" applyFill="1" applyAlignment="1" applyProtection="1">
      <alignment/>
      <protection locked="0"/>
    </xf>
    <xf numFmtId="164" fontId="0" fillId="0" borderId="0" xfId="0" applyFont="1" applyFill="1" applyAlignment="1">
      <alignment/>
    </xf>
    <xf numFmtId="164" fontId="5" fillId="0" borderId="0" xfId="0" applyFont="1" applyFill="1" applyAlignment="1" applyProtection="1">
      <alignment horizontal="right"/>
      <protection locked="0"/>
    </xf>
    <xf numFmtId="164" fontId="11" fillId="0" borderId="0" xfId="0" applyNumberFormat="1" applyFont="1" applyFill="1" applyBorder="1" applyAlignment="1" applyProtection="1">
      <alignment horizontal="left" vertical="top" wrapText="1"/>
      <protection locked="0"/>
    </xf>
    <xf numFmtId="164" fontId="12" fillId="0" borderId="0" xfId="0" applyNumberFormat="1" applyFont="1" applyFill="1" applyBorder="1" applyAlignment="1" applyProtection="1">
      <alignment horizontal="left" vertical="top" wrapText="1"/>
      <protection locked="0"/>
    </xf>
    <xf numFmtId="164" fontId="11" fillId="0" borderId="0" xfId="0" applyNumberFormat="1" applyFont="1" applyFill="1" applyBorder="1" applyAlignment="1" applyProtection="1">
      <alignment horizontal="right" vertical="top" wrapText="1"/>
      <protection locked="0"/>
    </xf>
    <xf numFmtId="164" fontId="7" fillId="0" borderId="0" xfId="0" applyFont="1" applyFill="1" applyBorder="1" applyAlignment="1">
      <alignment horizontal="right"/>
    </xf>
    <xf numFmtId="164" fontId="7" fillId="0" borderId="0" xfId="0" applyFont="1" applyFill="1" applyAlignment="1" applyProtection="1">
      <alignment horizontal="left"/>
      <protection locked="0"/>
    </xf>
    <xf numFmtId="164" fontId="7" fillId="0" borderId="0" xfId="0" applyFont="1" applyFill="1" applyAlignment="1">
      <alignment horizontal="right"/>
    </xf>
    <xf numFmtId="164" fontId="7" fillId="0" borderId="0" xfId="0" applyFont="1" applyFill="1" applyAlignment="1">
      <alignment horizontal="right"/>
    </xf>
    <xf numFmtId="164" fontId="8" fillId="0" borderId="0" xfId="0" applyFont="1" applyFill="1" applyBorder="1" applyAlignment="1" applyProtection="1">
      <alignment horizontal="center" wrapText="1"/>
      <protection locked="0"/>
    </xf>
    <xf numFmtId="164" fontId="8" fillId="0" borderId="0" xfId="22" applyNumberFormat="1" applyFont="1" applyFill="1" applyBorder="1" applyProtection="1">
      <alignment horizontal="center"/>
      <protection/>
    </xf>
    <xf numFmtId="164" fontId="8" fillId="0" borderId="0" xfId="0" applyFont="1" applyFill="1" applyAlignment="1" applyProtection="1">
      <alignment/>
      <protection locked="0"/>
    </xf>
    <xf numFmtId="164" fontId="8" fillId="0" borderId="7" xfId="20" applyNumberFormat="1" applyFont="1" applyFill="1" applyBorder="1" applyAlignment="1" applyProtection="1">
      <alignment horizontal="center" vertical="top" wrapText="1"/>
      <protection/>
    </xf>
    <xf numFmtId="164" fontId="8" fillId="0" borderId="7" xfId="22" applyNumberFormat="1" applyFont="1" applyFill="1" applyBorder="1" applyAlignment="1" applyProtection="1">
      <alignment horizontal="center"/>
      <protection/>
    </xf>
    <xf numFmtId="164" fontId="8" fillId="0" borderId="8" xfId="22" applyNumberFormat="1" applyFont="1" applyFill="1" applyBorder="1" applyAlignment="1" applyProtection="1">
      <alignment horizontal="center" wrapText="1"/>
      <protection/>
    </xf>
    <xf numFmtId="164" fontId="8" fillId="0" borderId="9" xfId="21" applyNumberFormat="1" applyFont="1" applyFill="1" applyBorder="1" applyProtection="1">
      <alignment horizontal="center" vertical="top" wrapText="1"/>
      <protection/>
    </xf>
    <xf numFmtId="164" fontId="8" fillId="0" borderId="7" xfId="0" applyFont="1" applyFill="1" applyBorder="1" applyAlignment="1">
      <alignment horizontal="left" vertical="top" wrapText="1"/>
    </xf>
    <xf numFmtId="166" fontId="8" fillId="0" borderId="7" xfId="23" applyNumberFormat="1" applyFont="1" applyFill="1" applyBorder="1" applyProtection="1">
      <alignment horizontal="left" wrapText="1"/>
      <protection/>
    </xf>
    <xf numFmtId="164" fontId="8" fillId="0" borderId="7" xfId="23" applyNumberFormat="1" applyFont="1" applyFill="1" applyBorder="1" applyProtection="1">
      <alignment horizontal="left" wrapText="1"/>
      <protection/>
    </xf>
    <xf numFmtId="165" fontId="8" fillId="0" borderId="7" xfId="21" applyNumberFormat="1" applyFont="1" applyFill="1" applyBorder="1" applyAlignment="1" applyProtection="1">
      <alignment horizontal="right" wrapText="1"/>
      <protection/>
    </xf>
    <xf numFmtId="165" fontId="8" fillId="0" borderId="7" xfId="26" applyNumberFormat="1" applyFont="1" applyFill="1" applyBorder="1" applyProtection="1">
      <alignment horizontal="right" wrapText="1"/>
      <protection/>
    </xf>
    <xf numFmtId="165" fontId="8" fillId="4" borderId="7" xfId="26" applyNumberFormat="1" applyFont="1" applyFill="1" applyBorder="1" applyProtection="1">
      <alignment horizontal="right" wrapText="1"/>
      <protection/>
    </xf>
    <xf numFmtId="165" fontId="8" fillId="0" borderId="7" xfId="26" applyNumberFormat="1" applyFont="1" applyFill="1" applyBorder="1" applyAlignment="1" applyProtection="1">
      <alignment horizontal="right" wrapText="1"/>
      <protection/>
    </xf>
    <xf numFmtId="165" fontId="8" fillId="4" borderId="7" xfId="26" applyNumberFormat="1" applyFont="1" applyFill="1" applyBorder="1" applyAlignment="1" applyProtection="1">
      <alignment horizontal="right" wrapText="1"/>
      <protection/>
    </xf>
    <xf numFmtId="164" fontId="8" fillId="0" borderId="7" xfId="23" applyNumberFormat="1" applyFont="1" applyFill="1" applyBorder="1" applyAlignment="1" applyProtection="1">
      <alignment horizontal="left" wrapText="1"/>
      <protection/>
    </xf>
    <xf numFmtId="165" fontId="8" fillId="0" borderId="7" xfId="0" applyNumberFormat="1" applyFont="1" applyFill="1" applyBorder="1" applyAlignment="1" applyProtection="1">
      <alignment/>
      <protection/>
    </xf>
    <xf numFmtId="165" fontId="8" fillId="4" borderId="7" xfId="0" applyNumberFormat="1" applyFont="1" applyFill="1" applyBorder="1" applyAlignment="1" applyProtection="1">
      <alignment/>
      <protection/>
    </xf>
    <xf numFmtId="164" fontId="8" fillId="0" borderId="7" xfId="23" applyNumberFormat="1" applyFont="1" applyFill="1" applyBorder="1" applyProtection="1">
      <alignment horizontal="left" wrapText="1"/>
      <protection/>
    </xf>
    <xf numFmtId="164" fontId="9" fillId="0" borderId="7" xfId="0" applyFont="1" applyFill="1" applyBorder="1" applyAlignment="1">
      <alignment horizontal="left" vertical="top" wrapText="1"/>
    </xf>
    <xf numFmtId="164" fontId="8" fillId="0" borderId="7" xfId="0" applyFont="1" applyFill="1" applyBorder="1" applyAlignment="1">
      <alignment wrapText="1"/>
    </xf>
    <xf numFmtId="164" fontId="8" fillId="0" borderId="7" xfId="0" applyFont="1" applyFill="1" applyBorder="1" applyAlignment="1" applyProtection="1">
      <alignment horizontal="left" vertical="center"/>
      <protection locked="0"/>
    </xf>
    <xf numFmtId="165" fontId="8" fillId="0" borderId="7" xfId="25" applyNumberFormat="1" applyFont="1" applyFill="1" applyBorder="1" applyProtection="1">
      <alignment/>
      <protection/>
    </xf>
    <xf numFmtId="165" fontId="5" fillId="0" borderId="0" xfId="0" applyNumberFormat="1" applyFont="1" applyFill="1" applyAlignment="1" applyProtection="1">
      <alignment/>
      <protection locked="0"/>
    </xf>
    <xf numFmtId="164" fontId="5" fillId="0" borderId="0" xfId="0" applyNumberFormat="1" applyFont="1" applyFill="1" applyAlignment="1" applyProtection="1">
      <alignment/>
      <protection locked="0"/>
    </xf>
    <xf numFmtId="164" fontId="0" fillId="0" borderId="0" xfId="0" applyFill="1" applyAlignment="1">
      <alignment/>
    </xf>
    <xf numFmtId="164" fontId="6" fillId="0" borderId="0" xfId="0" applyFont="1" applyFill="1" applyBorder="1" applyAlignment="1" applyProtection="1">
      <alignment horizontal="left"/>
      <protection locked="0"/>
    </xf>
    <xf numFmtId="164" fontId="7" fillId="0" borderId="0" xfId="0" applyFont="1" applyFill="1" applyBorder="1" applyAlignment="1" applyProtection="1">
      <alignment horizontal="left"/>
      <protection locked="0"/>
    </xf>
    <xf numFmtId="164" fontId="13" fillId="0" borderId="0" xfId="0" applyFont="1" applyFill="1" applyBorder="1" applyAlignment="1" applyProtection="1">
      <alignment horizontal="center" wrapText="1"/>
      <protection locked="0"/>
    </xf>
    <xf numFmtId="164" fontId="13" fillId="0" borderId="0" xfId="22" applyNumberFormat="1" applyFont="1" applyFill="1" applyBorder="1" applyProtection="1">
      <alignment horizontal="center"/>
      <protection/>
    </xf>
    <xf numFmtId="164" fontId="8" fillId="0" borderId="7" xfId="22" applyNumberFormat="1" applyFont="1" applyFill="1" applyBorder="1" applyAlignment="1" applyProtection="1">
      <alignment horizontal="center" wrapText="1"/>
      <protection/>
    </xf>
    <xf numFmtId="164" fontId="8" fillId="0" borderId="7" xfId="21" applyNumberFormat="1" applyFont="1" applyFill="1" applyBorder="1" applyProtection="1">
      <alignment horizontal="center" vertical="top" wrapText="1"/>
      <protection/>
    </xf>
    <xf numFmtId="164" fontId="8" fillId="0" borderId="7" xfId="20" applyNumberFormat="1" applyFont="1" applyFill="1" applyBorder="1" applyAlignment="1" applyProtection="1">
      <alignment horizontal="left" vertical="top" wrapText="1"/>
      <protection/>
    </xf>
    <xf numFmtId="167" fontId="8" fillId="0" borderId="7" xfId="20" applyNumberFormat="1" applyFont="1" applyFill="1" applyBorder="1" applyAlignment="1" applyProtection="1">
      <alignment horizontal="center" wrapText="1"/>
      <protection/>
    </xf>
    <xf numFmtId="165" fontId="8" fillId="0" borderId="7" xfId="21" applyNumberFormat="1" applyFont="1" applyFill="1" applyBorder="1" applyAlignment="1" applyProtection="1">
      <alignment horizontal="right" wrapText="1"/>
      <protection/>
    </xf>
    <xf numFmtId="167" fontId="8" fillId="0" borderId="7" xfId="0" applyNumberFormat="1" applyFont="1" applyFill="1" applyBorder="1" applyAlignment="1">
      <alignment horizontal="center" wrapText="1"/>
    </xf>
    <xf numFmtId="164" fontId="14" fillId="0" borderId="0" xfId="0" applyFont="1" applyFill="1" applyAlignment="1" applyProtection="1">
      <alignment/>
      <protection locked="0"/>
    </xf>
    <xf numFmtId="167" fontId="8" fillId="0" borderId="7" xfId="23" applyNumberFormat="1" applyFont="1" applyFill="1" applyBorder="1" applyAlignment="1" applyProtection="1">
      <alignment horizontal="center" wrapText="1"/>
      <protection/>
    </xf>
    <xf numFmtId="164" fontId="8" fillId="0" borderId="10" xfId="0" applyFont="1" applyFill="1" applyBorder="1" applyAlignment="1" applyProtection="1">
      <alignment/>
      <protection locked="0"/>
    </xf>
    <xf numFmtId="164" fontId="8" fillId="0" borderId="0" xfId="0" applyNumberFormat="1" applyFont="1" applyFill="1" applyAlignment="1" applyProtection="1">
      <alignment/>
      <protection locked="0"/>
    </xf>
    <xf numFmtId="164" fontId="15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5" fillId="0" borderId="0" xfId="0" applyNumberFormat="1" applyFont="1" applyFill="1" applyBorder="1" applyAlignment="1" applyProtection="1">
      <alignment horizontal="right" vertical="top" wrapText="1"/>
      <protection locked="0"/>
    </xf>
    <xf numFmtId="164" fontId="8" fillId="0" borderId="7" xfId="20" applyNumberFormat="1" applyFont="1" applyFill="1" applyBorder="1" applyAlignment="1" applyProtection="1">
      <alignment horizontal="center" vertical="center" wrapText="1"/>
      <protection/>
    </xf>
    <xf numFmtId="164" fontId="8" fillId="0" borderId="7" xfId="22" applyNumberFormat="1" applyFont="1" applyFill="1" applyBorder="1" applyAlignment="1" applyProtection="1">
      <alignment horizontal="center" vertical="center" wrapText="1"/>
      <protection/>
    </xf>
    <xf numFmtId="164" fontId="8" fillId="0" borderId="7" xfId="0" applyFont="1" applyFill="1" applyBorder="1" applyAlignment="1">
      <alignment horizontal="left" vertical="top" wrapText="1"/>
    </xf>
    <xf numFmtId="166" fontId="8" fillId="0" borderId="7" xfId="23" applyNumberFormat="1" applyFont="1" applyFill="1" applyBorder="1" applyProtection="1">
      <alignment horizontal="left" wrapText="1"/>
      <protection/>
    </xf>
    <xf numFmtId="165" fontId="8" fillId="0" borderId="7" xfId="26" applyNumberFormat="1" applyFont="1" applyFill="1" applyBorder="1" applyProtection="1">
      <alignment horizontal="right" wrapText="1"/>
      <protection/>
    </xf>
    <xf numFmtId="164" fontId="9" fillId="0" borderId="7" xfId="0" applyFont="1" applyFill="1" applyBorder="1" applyAlignment="1">
      <alignment horizontal="left" vertical="top" wrapText="1"/>
    </xf>
    <xf numFmtId="167" fontId="9" fillId="0" borderId="7" xfId="0" applyNumberFormat="1" applyFont="1" applyFill="1" applyBorder="1" applyAlignment="1">
      <alignment horizontal="center" wrapText="1"/>
    </xf>
    <xf numFmtId="164" fontId="8" fillId="0" borderId="7" xfId="0" applyFont="1" applyFill="1" applyBorder="1" applyAlignment="1">
      <alignment horizontal="justify" vertical="top" wrapText="1"/>
    </xf>
    <xf numFmtId="165" fontId="8" fillId="0" borderId="7" xfId="26" applyNumberFormat="1" applyFont="1" applyFill="1" applyBorder="1" applyAlignment="1" applyProtection="1">
      <alignment horizontal="right" wrapText="1"/>
      <protection/>
    </xf>
    <xf numFmtId="165" fontId="8" fillId="2" borderId="7" xfId="26" applyNumberFormat="1" applyFont="1" applyFill="1" applyBorder="1" applyAlignment="1" applyProtection="1">
      <alignment horizontal="right" wrapText="1"/>
      <protection/>
    </xf>
    <xf numFmtId="165" fontId="8" fillId="2" borderId="7" xfId="26" applyNumberFormat="1" applyFont="1" applyFill="1" applyBorder="1" applyProtection="1">
      <alignment horizontal="right" wrapText="1"/>
      <protection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8" fillId="0" borderId="7" xfId="22" applyNumberFormat="1" applyFont="1" applyFill="1" applyBorder="1" applyAlignment="1" applyProtection="1">
      <alignment horizontal="right" wrapText="1"/>
      <protection/>
    </xf>
    <xf numFmtId="166" fontId="8" fillId="0" borderId="7" xfId="23" applyNumberFormat="1" applyFont="1" applyFill="1" applyBorder="1" applyAlignment="1" applyProtection="1">
      <alignment horizontal="left" wrapText="1"/>
      <protection/>
    </xf>
    <xf numFmtId="165" fontId="8" fillId="2" borderId="7" xfId="22" applyNumberFormat="1" applyFont="1" applyFill="1" applyBorder="1" applyAlignment="1" applyProtection="1">
      <alignment horizontal="right" wrapText="1"/>
      <protection/>
    </xf>
    <xf numFmtId="167" fontId="8" fillId="0" borderId="7" xfId="0" applyNumberFormat="1" applyFont="1" applyFill="1" applyBorder="1" applyAlignment="1">
      <alignment horizontal="center" wrapText="1"/>
    </xf>
    <xf numFmtId="164" fontId="0" fillId="0" borderId="7" xfId="0" applyFill="1" applyBorder="1" applyAlignment="1">
      <alignment/>
    </xf>
    <xf numFmtId="164" fontId="8" fillId="0" borderId="7" xfId="24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/>
      <protection locked="0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xl28" xfId="20"/>
    <cellStyle name="xl38" xfId="21"/>
    <cellStyle name="xl69" xfId="22"/>
    <cellStyle name="xl77" xfId="23"/>
    <cellStyle name="xl80" xfId="24"/>
    <cellStyle name="xl86" xfId="25"/>
    <cellStyle name="xl97" xfId="26"/>
    <cellStyle name="Обычный 2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view="pageBreakPreview" zoomScale="74" zoomScaleSheetLayoutView="74" workbookViewId="0" topLeftCell="A1">
      <selection activeCell="D27" sqref="D27"/>
    </sheetView>
  </sheetViews>
  <sheetFormatPr defaultColWidth="11.421875" defaultRowHeight="12.75"/>
  <cols>
    <col min="1" max="1" width="28.8515625" style="1" customWidth="1"/>
    <col min="2" max="2" width="55.8515625" style="1" customWidth="1"/>
    <col min="3" max="3" width="23.57421875" style="1" customWidth="1"/>
    <col min="4" max="4" width="25.28125" style="1" customWidth="1"/>
    <col min="5" max="5" width="3.00390625" style="1" customWidth="1"/>
    <col min="6" max="16384" width="11.57421875" style="1" customWidth="1"/>
  </cols>
  <sheetData>
    <row r="1" spans="2:4" ht="12.75">
      <c r="B1"/>
      <c r="C1" s="2" t="s">
        <v>0</v>
      </c>
      <c r="D1" s="2"/>
    </row>
    <row r="2" spans="2:4" ht="12.75">
      <c r="B2" s="3"/>
      <c r="C2" s="2" t="s">
        <v>1</v>
      </c>
      <c r="D2" s="2"/>
    </row>
    <row r="3" spans="2:4" ht="12.75">
      <c r="B3" s="3"/>
      <c r="C3" s="2" t="s">
        <v>2</v>
      </c>
      <c r="D3" s="2"/>
    </row>
    <row r="4" spans="2:4" ht="12.75">
      <c r="B4" s="3"/>
      <c r="C4" s="2" t="s">
        <v>3</v>
      </c>
      <c r="D4" s="2"/>
    </row>
    <row r="5" spans="2:4" ht="12.75">
      <c r="B5" s="3"/>
      <c r="C5" s="2"/>
      <c r="D5" s="2"/>
    </row>
    <row r="6" spans="2:4" ht="12.75">
      <c r="B6" s="4" t="s">
        <v>4</v>
      </c>
      <c r="C6" s="2" t="s">
        <v>5</v>
      </c>
      <c r="D6" s="2"/>
    </row>
    <row r="7" spans="3:4" ht="12.75">
      <c r="C7" s="2" t="s">
        <v>6</v>
      </c>
      <c r="D7" s="2"/>
    </row>
    <row r="8" spans="3:4" ht="12.75">
      <c r="C8" s="2" t="s">
        <v>7</v>
      </c>
      <c r="D8" s="2"/>
    </row>
    <row r="9" spans="3:4" ht="12.75">
      <c r="C9" s="2" t="s">
        <v>8</v>
      </c>
      <c r="D9" s="2"/>
    </row>
    <row r="10" spans="3:4" ht="12.75">
      <c r="C10" s="2" t="s">
        <v>9</v>
      </c>
      <c r="D10" s="2"/>
    </row>
    <row r="11" spans="3:4" ht="12.75">
      <c r="C11" s="2" t="s">
        <v>10</v>
      </c>
      <c r="D11" s="2"/>
    </row>
    <row r="12" spans="3:4" ht="12.75">
      <c r="C12" s="2" t="s">
        <v>11</v>
      </c>
      <c r="D12" s="2"/>
    </row>
    <row r="13" ht="12.75">
      <c r="D13" s="5"/>
    </row>
    <row r="14" spans="1:4" ht="12.75">
      <c r="A14" s="6" t="s">
        <v>12</v>
      </c>
      <c r="B14" s="6"/>
      <c r="C14" s="6"/>
      <c r="D14" s="6"/>
    </row>
    <row r="15" spans="1:4" ht="12.75">
      <c r="A15" s="6" t="s">
        <v>13</v>
      </c>
      <c r="B15" s="6"/>
      <c r="C15" s="6"/>
      <c r="D15" s="6"/>
    </row>
    <row r="16" spans="1:4" ht="12.75">
      <c r="A16" s="7"/>
      <c r="B16" s="7"/>
      <c r="C16" s="7"/>
      <c r="D16" s="7"/>
    </row>
    <row r="17" spans="1:4" ht="33" customHeight="1">
      <c r="A17" s="8" t="s">
        <v>14</v>
      </c>
      <c r="B17" s="8" t="s">
        <v>15</v>
      </c>
      <c r="C17" s="8"/>
      <c r="D17" s="8" t="s">
        <v>16</v>
      </c>
    </row>
    <row r="18" spans="1:4" ht="16.5" customHeight="1">
      <c r="A18" s="9" t="s">
        <v>17</v>
      </c>
      <c r="B18" s="10" t="s">
        <v>18</v>
      </c>
      <c r="C18" s="10"/>
      <c r="D18" s="11">
        <f>D23+D19</f>
        <v>2252166.629999999</v>
      </c>
    </row>
    <row r="19" spans="1:4" ht="16.5" customHeight="1">
      <c r="A19" s="9" t="s">
        <v>19</v>
      </c>
      <c r="B19" s="10" t="s">
        <v>20</v>
      </c>
      <c r="C19" s="10"/>
      <c r="D19" s="11">
        <f>D20</f>
        <v>-11801228</v>
      </c>
    </row>
    <row r="20" spans="1:4" ht="16.5" customHeight="1">
      <c r="A20" s="9" t="s">
        <v>21</v>
      </c>
      <c r="B20" s="10" t="s">
        <v>22</v>
      </c>
      <c r="C20" s="10"/>
      <c r="D20" s="11">
        <f>D21</f>
        <v>-11801228</v>
      </c>
    </row>
    <row r="21" spans="1:4" ht="16.5" customHeight="1">
      <c r="A21" s="9" t="s">
        <v>23</v>
      </c>
      <c r="B21" s="10" t="s">
        <v>24</v>
      </c>
      <c r="C21" s="10"/>
      <c r="D21" s="11">
        <f>D22</f>
        <v>-11801228</v>
      </c>
    </row>
    <row r="22" spans="1:4" ht="16.5" customHeight="1">
      <c r="A22" s="9" t="s">
        <v>25</v>
      </c>
      <c r="B22" s="10" t="s">
        <v>26</v>
      </c>
      <c r="C22" s="10"/>
      <c r="D22" s="12">
        <f>-11520398+(-111000)+(-169830)</f>
        <v>-11801228</v>
      </c>
    </row>
    <row r="23" spans="1:4" ht="16.5" customHeight="1">
      <c r="A23" s="9" t="s">
        <v>27</v>
      </c>
      <c r="B23" s="10" t="s">
        <v>28</v>
      </c>
      <c r="C23" s="10"/>
      <c r="D23" s="11">
        <f>D24</f>
        <v>14053394.629999999</v>
      </c>
    </row>
    <row r="24" spans="1:4" ht="16.5" customHeight="1">
      <c r="A24" s="9" t="s">
        <v>29</v>
      </c>
      <c r="B24" s="10" t="s">
        <v>30</v>
      </c>
      <c r="C24" s="10"/>
      <c r="D24" s="11">
        <f>D25</f>
        <v>14053394.629999999</v>
      </c>
    </row>
    <row r="25" spans="1:4" ht="16.5" customHeight="1">
      <c r="A25" s="9" t="s">
        <v>31</v>
      </c>
      <c r="B25" s="10" t="s">
        <v>32</v>
      </c>
      <c r="C25" s="10"/>
      <c r="D25" s="11">
        <f>D26</f>
        <v>14053394.629999999</v>
      </c>
    </row>
    <row r="26" spans="1:4" ht="16.5" customHeight="1">
      <c r="A26" s="9" t="s">
        <v>33</v>
      </c>
      <c r="B26" s="10" t="s">
        <v>34</v>
      </c>
      <c r="C26" s="10"/>
      <c r="D26" s="12">
        <f>11077208+2167981.63+516884+2000+111000+(169830+8491)</f>
        <v>14053394.629999999</v>
      </c>
    </row>
    <row r="27" spans="1:5" ht="18.75" customHeight="1">
      <c r="A27" s="9"/>
      <c r="B27" s="10" t="s">
        <v>35</v>
      </c>
      <c r="C27" s="10"/>
      <c r="D27" s="11">
        <f>D18</f>
        <v>2252166.629999999</v>
      </c>
      <c r="E27" s="1" t="s">
        <v>36</v>
      </c>
    </row>
    <row r="28" spans="1:4" ht="12.75">
      <c r="A28" s="7"/>
      <c r="B28" s="7"/>
      <c r="C28" s="7"/>
      <c r="D28" s="7"/>
    </row>
    <row r="29" spans="1:4" ht="12.75">
      <c r="A29" s="7" t="s">
        <v>37</v>
      </c>
      <c r="B29" s="7"/>
      <c r="C29" s="7"/>
      <c r="D29" s="7" t="s">
        <v>38</v>
      </c>
    </row>
  </sheetData>
  <sheetProtection selectLockedCells="1" selectUnlockedCells="1"/>
  <mergeCells count="23">
    <mergeCell ref="C1:D1"/>
    <mergeCell ref="C2:D2"/>
    <mergeCell ref="C3:D3"/>
    <mergeCell ref="C4:D4"/>
    <mergeCell ref="C6:D6"/>
    <mergeCell ref="C7:D7"/>
    <mergeCell ref="C8:D8"/>
    <mergeCell ref="C9:D9"/>
    <mergeCell ref="C10:D10"/>
    <mergeCell ref="C12:D12"/>
    <mergeCell ref="A14:D14"/>
    <mergeCell ref="A15:D15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</mergeCells>
  <printOptions horizontalCentered="1"/>
  <pageMargins left="0.9840277777777777" right="0.39375" top="0.39375" bottom="0.39375" header="0.5118055555555555" footer="0.5118055555555555"/>
  <pageSetup firstPageNumber="1" useFirstPageNumber="1"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3"/>
  <sheetViews>
    <sheetView view="pageBreakPreview" zoomScale="74" zoomScaleSheetLayoutView="74" workbookViewId="0" topLeftCell="A1">
      <selection activeCell="D64" sqref="D64"/>
    </sheetView>
  </sheetViews>
  <sheetFormatPr defaultColWidth="11.421875" defaultRowHeight="12.75"/>
  <cols>
    <col min="1" max="1" width="28.8515625" style="1" customWidth="1"/>
    <col min="2" max="2" width="55.8515625" style="1" customWidth="1"/>
    <col min="3" max="3" width="23.57421875" style="1" customWidth="1"/>
    <col min="4" max="4" width="25.28125" style="1" customWidth="1"/>
    <col min="5" max="5" width="3.00390625" style="1" customWidth="1"/>
    <col min="6" max="16384" width="11.57421875" style="1" customWidth="1"/>
  </cols>
  <sheetData>
    <row r="1" spans="2:4" ht="12.75">
      <c r="B1"/>
      <c r="C1" s="2" t="s">
        <v>39</v>
      </c>
      <c r="D1" s="2"/>
    </row>
    <row r="2" spans="2:4" ht="12.75">
      <c r="B2" s="3"/>
      <c r="C2" s="2" t="s">
        <v>1</v>
      </c>
      <c r="D2" s="2"/>
    </row>
    <row r="3" spans="2:4" ht="12.75">
      <c r="B3" s="3"/>
      <c r="C3" s="2" t="s">
        <v>2</v>
      </c>
      <c r="D3" s="2"/>
    </row>
    <row r="4" spans="2:4" ht="12.75">
      <c r="B4" s="3"/>
      <c r="C4" s="2" t="s">
        <v>3</v>
      </c>
      <c r="D4" s="2"/>
    </row>
    <row r="5" spans="2:4" ht="12.75">
      <c r="B5" s="3"/>
      <c r="C5" s="2"/>
      <c r="D5" s="2"/>
    </row>
    <row r="6" spans="2:4" ht="12.75">
      <c r="B6" s="4" t="s">
        <v>4</v>
      </c>
      <c r="C6" s="2" t="s">
        <v>40</v>
      </c>
      <c r="D6" s="2"/>
    </row>
    <row r="7" spans="3:4" ht="12.75">
      <c r="C7" s="2" t="s">
        <v>6</v>
      </c>
      <c r="D7" s="2"/>
    </row>
    <row r="8" spans="3:4" ht="12.75">
      <c r="C8" s="2" t="s">
        <v>41</v>
      </c>
      <c r="D8" s="2"/>
    </row>
    <row r="9" spans="3:4" ht="12.75">
      <c r="C9" s="2" t="s">
        <v>8</v>
      </c>
      <c r="D9" s="2"/>
    </row>
    <row r="10" spans="3:4" ht="12.75">
      <c r="C10" s="2" t="s">
        <v>42</v>
      </c>
      <c r="D10" s="2"/>
    </row>
    <row r="11" spans="3:4" ht="12.75">
      <c r="C11" s="2" t="s">
        <v>10</v>
      </c>
      <c r="D11" s="2"/>
    </row>
    <row r="12" spans="3:4" ht="12.75">
      <c r="C12" s="2" t="s">
        <v>11</v>
      </c>
      <c r="D12" s="2"/>
    </row>
    <row r="13" ht="12.75">
      <c r="D13" s="5"/>
    </row>
    <row r="14" spans="1:4" ht="18" customHeight="1">
      <c r="A14" s="6" t="s">
        <v>43</v>
      </c>
      <c r="B14" s="6"/>
      <c r="C14" s="6"/>
      <c r="D14" s="6"/>
    </row>
    <row r="15" spans="1:4" ht="18" customHeight="1">
      <c r="A15" s="6" t="s">
        <v>44</v>
      </c>
      <c r="B15" s="6"/>
      <c r="C15" s="6"/>
      <c r="D15" s="6"/>
    </row>
    <row r="16" spans="1:4" ht="18" customHeight="1">
      <c r="A16" s="6" t="s">
        <v>45</v>
      </c>
      <c r="B16" s="6"/>
      <c r="C16" s="6"/>
      <c r="D16" s="6"/>
    </row>
    <row r="17" spans="1:4" ht="18" customHeight="1">
      <c r="A17" s="7"/>
      <c r="B17" s="7"/>
      <c r="C17" s="7"/>
      <c r="D17" s="7"/>
    </row>
    <row r="18" spans="1:4" ht="16.5" customHeight="1">
      <c r="A18" s="13" t="s">
        <v>46</v>
      </c>
      <c r="B18" s="14" t="s">
        <v>47</v>
      </c>
      <c r="C18" s="14"/>
      <c r="D18" s="13" t="s">
        <v>48</v>
      </c>
    </row>
    <row r="19" spans="1:4" ht="16.5" customHeight="1">
      <c r="A19" s="13"/>
      <c r="B19" s="14"/>
      <c r="C19" s="14"/>
      <c r="D19" s="13"/>
    </row>
    <row r="20" spans="1:4" ht="16.5" customHeight="1">
      <c r="A20" s="13"/>
      <c r="B20" s="14"/>
      <c r="C20" s="14"/>
      <c r="D20" s="13"/>
    </row>
    <row r="21" spans="1:4" ht="18" customHeight="1">
      <c r="A21" s="9" t="s">
        <v>49</v>
      </c>
      <c r="B21" s="15" t="s">
        <v>50</v>
      </c>
      <c r="C21" s="15"/>
      <c r="D21" s="11">
        <f>D22+D27+D35+D39+D47+D50+D54+D60</f>
        <v>1683700</v>
      </c>
    </row>
    <row r="22" spans="1:4" ht="18" customHeight="1">
      <c r="A22" s="9" t="s">
        <v>51</v>
      </c>
      <c r="B22" s="15" t="s">
        <v>52</v>
      </c>
      <c r="C22" s="15"/>
      <c r="D22" s="11">
        <f>D23</f>
        <v>571000</v>
      </c>
    </row>
    <row r="23" spans="1:4" ht="18" customHeight="1">
      <c r="A23" s="9" t="s">
        <v>53</v>
      </c>
      <c r="B23" s="15" t="s">
        <v>54</v>
      </c>
      <c r="C23" s="15"/>
      <c r="D23" s="11">
        <f>D24+D25+D26</f>
        <v>571000</v>
      </c>
    </row>
    <row r="24" spans="1:4" ht="63" customHeight="1">
      <c r="A24" s="9" t="s">
        <v>55</v>
      </c>
      <c r="B24" s="16" t="s">
        <v>56</v>
      </c>
      <c r="C24" s="16"/>
      <c r="D24" s="12">
        <v>571000</v>
      </c>
    </row>
    <row r="25" spans="1:4" ht="93" customHeight="1" hidden="1">
      <c r="A25" s="9" t="s">
        <v>57</v>
      </c>
      <c r="B25" s="15" t="s">
        <v>58</v>
      </c>
      <c r="C25" s="15"/>
      <c r="D25" s="11"/>
    </row>
    <row r="26" spans="1:4" ht="33" customHeight="1" hidden="1">
      <c r="A26" s="9" t="s">
        <v>59</v>
      </c>
      <c r="B26" s="15" t="s">
        <v>60</v>
      </c>
      <c r="C26" s="15"/>
      <c r="D26" s="11"/>
    </row>
    <row r="27" spans="1:5" ht="33" customHeight="1">
      <c r="A27" s="9" t="s">
        <v>61</v>
      </c>
      <c r="B27" s="15" t="s">
        <v>62</v>
      </c>
      <c r="C27" s="15"/>
      <c r="D27" s="11">
        <f>D28</f>
        <v>185600</v>
      </c>
      <c r="E27" s="1" t="s">
        <v>36</v>
      </c>
    </row>
    <row r="28" spans="1:4" ht="33" customHeight="1">
      <c r="A28" s="9" t="s">
        <v>63</v>
      </c>
      <c r="B28" s="15" t="s">
        <v>64</v>
      </c>
      <c r="C28" s="15"/>
      <c r="D28" s="11">
        <f>D29+D31+D33</f>
        <v>185600</v>
      </c>
    </row>
    <row r="29" spans="1:4" ht="63" customHeight="1">
      <c r="A29" s="9" t="s">
        <v>65</v>
      </c>
      <c r="B29" s="15" t="s">
        <v>66</v>
      </c>
      <c r="C29" s="15"/>
      <c r="D29" s="11">
        <f>D30</f>
        <v>92000</v>
      </c>
    </row>
    <row r="30" spans="1:4" ht="93" customHeight="1">
      <c r="A30" s="9" t="s">
        <v>67</v>
      </c>
      <c r="B30" s="15" t="s">
        <v>68</v>
      </c>
      <c r="C30" s="15"/>
      <c r="D30" s="12">
        <v>92000</v>
      </c>
    </row>
    <row r="31" spans="1:4" ht="78" customHeight="1">
      <c r="A31" s="9" t="s">
        <v>69</v>
      </c>
      <c r="B31" s="15" t="s">
        <v>70</v>
      </c>
      <c r="C31" s="15"/>
      <c r="D31" s="11">
        <f>D32</f>
        <v>1600</v>
      </c>
    </row>
    <row r="32" spans="1:4" ht="108.75" customHeight="1">
      <c r="A32" s="9" t="s">
        <v>71</v>
      </c>
      <c r="B32" s="15" t="s">
        <v>72</v>
      </c>
      <c r="C32" s="15"/>
      <c r="D32" s="12">
        <v>1600</v>
      </c>
    </row>
    <row r="33" spans="1:4" ht="63" customHeight="1">
      <c r="A33" s="9" t="s">
        <v>73</v>
      </c>
      <c r="B33" s="15" t="s">
        <v>74</v>
      </c>
      <c r="C33" s="15"/>
      <c r="D33" s="11">
        <f>D34</f>
        <v>92000</v>
      </c>
    </row>
    <row r="34" spans="1:4" ht="93" customHeight="1">
      <c r="A34" s="9" t="s">
        <v>75</v>
      </c>
      <c r="B34" s="15" t="s">
        <v>76</v>
      </c>
      <c r="C34" s="15"/>
      <c r="D34" s="12">
        <v>92000</v>
      </c>
    </row>
    <row r="35" spans="1:4" ht="18" customHeight="1">
      <c r="A35" s="9" t="s">
        <v>77</v>
      </c>
      <c r="B35" s="15" t="s">
        <v>78</v>
      </c>
      <c r="C35" s="15"/>
      <c r="D35" s="11">
        <f>D36</f>
        <v>30000</v>
      </c>
    </row>
    <row r="36" spans="1:4" ht="18" customHeight="1">
      <c r="A36" s="9" t="s">
        <v>79</v>
      </c>
      <c r="B36" s="15" t="s">
        <v>80</v>
      </c>
      <c r="C36" s="15"/>
      <c r="D36" s="11">
        <f>D37+D38</f>
        <v>30000</v>
      </c>
    </row>
    <row r="37" spans="1:4" ht="18" customHeight="1">
      <c r="A37" s="9" t="s">
        <v>81</v>
      </c>
      <c r="B37" s="15" t="s">
        <v>80</v>
      </c>
      <c r="C37" s="15"/>
      <c r="D37" s="12">
        <v>30000</v>
      </c>
    </row>
    <row r="38" spans="1:4" ht="33" customHeight="1">
      <c r="A38" s="9" t="s">
        <v>82</v>
      </c>
      <c r="B38" s="15" t="s">
        <v>83</v>
      </c>
      <c r="C38" s="15"/>
      <c r="D38" s="11"/>
    </row>
    <row r="39" spans="1:4" ht="18" customHeight="1">
      <c r="A39" s="9" t="s">
        <v>84</v>
      </c>
      <c r="B39" s="15" t="s">
        <v>85</v>
      </c>
      <c r="C39" s="15"/>
      <c r="D39" s="11">
        <f>D40+D42</f>
        <v>233000</v>
      </c>
    </row>
    <row r="40" spans="1:4" ht="18" customHeight="1">
      <c r="A40" s="9" t="s">
        <v>86</v>
      </c>
      <c r="B40" s="15" t="s">
        <v>87</v>
      </c>
      <c r="C40" s="15"/>
      <c r="D40" s="11">
        <f>D41</f>
        <v>21000</v>
      </c>
    </row>
    <row r="41" spans="1:4" ht="33" customHeight="1">
      <c r="A41" s="9" t="s">
        <v>88</v>
      </c>
      <c r="B41" s="15" t="s">
        <v>89</v>
      </c>
      <c r="C41" s="15"/>
      <c r="D41" s="12">
        <v>21000</v>
      </c>
    </row>
    <row r="42" spans="1:4" ht="18" customHeight="1">
      <c r="A42" s="9" t="s">
        <v>90</v>
      </c>
      <c r="B42" s="15" t="s">
        <v>91</v>
      </c>
      <c r="C42" s="15"/>
      <c r="D42" s="11">
        <f>D43+D45</f>
        <v>212000</v>
      </c>
    </row>
    <row r="43" spans="1:4" ht="18" customHeight="1">
      <c r="A43" s="9" t="s">
        <v>92</v>
      </c>
      <c r="B43" s="15" t="s">
        <v>93</v>
      </c>
      <c r="C43" s="15"/>
      <c r="D43" s="11">
        <f>D44</f>
        <v>187000</v>
      </c>
    </row>
    <row r="44" spans="1:4" ht="33" customHeight="1">
      <c r="A44" s="9" t="s">
        <v>94</v>
      </c>
      <c r="B44" s="15" t="s">
        <v>95</v>
      </c>
      <c r="C44" s="15"/>
      <c r="D44" s="12">
        <v>187000</v>
      </c>
    </row>
    <row r="45" spans="1:4" ht="18" customHeight="1">
      <c r="A45" s="9" t="s">
        <v>96</v>
      </c>
      <c r="B45" s="15" t="s">
        <v>97</v>
      </c>
      <c r="C45" s="15"/>
      <c r="D45" s="11">
        <f>D46</f>
        <v>25000</v>
      </c>
    </row>
    <row r="46" spans="1:4" ht="33" customHeight="1">
      <c r="A46" s="9" t="s">
        <v>98</v>
      </c>
      <c r="B46" s="15" t="s">
        <v>99</v>
      </c>
      <c r="C46" s="15"/>
      <c r="D46" s="12">
        <v>25000</v>
      </c>
    </row>
    <row r="47" spans="1:4" ht="18" customHeight="1">
      <c r="A47" s="9" t="s">
        <v>100</v>
      </c>
      <c r="B47" s="15" t="s">
        <v>101</v>
      </c>
      <c r="C47" s="15"/>
      <c r="D47" s="11">
        <f>D48</f>
        <v>2000</v>
      </c>
    </row>
    <row r="48" spans="1:4" ht="48" customHeight="1">
      <c r="A48" s="9" t="s">
        <v>102</v>
      </c>
      <c r="B48" s="15" t="s">
        <v>103</v>
      </c>
      <c r="C48" s="15"/>
      <c r="D48" s="11">
        <f>D49</f>
        <v>2000</v>
      </c>
    </row>
    <row r="49" spans="1:4" ht="63" customHeight="1">
      <c r="A49" s="9" t="s">
        <v>104</v>
      </c>
      <c r="B49" s="15" t="s">
        <v>105</v>
      </c>
      <c r="C49" s="15"/>
      <c r="D49" s="12">
        <v>2000</v>
      </c>
    </row>
    <row r="50" spans="1:4" ht="33" customHeight="1" hidden="1">
      <c r="A50" s="9" t="s">
        <v>106</v>
      </c>
      <c r="B50" s="15" t="s">
        <v>107</v>
      </c>
      <c r="C50" s="15"/>
      <c r="D50" s="11">
        <f>D51</f>
        <v>0</v>
      </c>
    </row>
    <row r="51" spans="1:4" ht="78" customHeight="1" hidden="1">
      <c r="A51" s="9" t="s">
        <v>108</v>
      </c>
      <c r="B51" s="15" t="s">
        <v>109</v>
      </c>
      <c r="C51" s="15"/>
      <c r="D51" s="11">
        <f>D52</f>
        <v>0</v>
      </c>
    </row>
    <row r="52" spans="1:4" ht="63" customHeight="1" hidden="1">
      <c r="A52" s="9" t="s">
        <v>110</v>
      </c>
      <c r="B52" s="15" t="s">
        <v>111</v>
      </c>
      <c r="C52" s="15"/>
      <c r="D52" s="11">
        <f>D53</f>
        <v>0</v>
      </c>
    </row>
    <row r="53" spans="1:4" ht="59.25" customHeight="1" hidden="1">
      <c r="A53" s="9" t="s">
        <v>112</v>
      </c>
      <c r="B53" s="15" t="s">
        <v>113</v>
      </c>
      <c r="C53" s="15"/>
      <c r="D53" s="12"/>
    </row>
    <row r="54" spans="1:4" ht="33" customHeight="1">
      <c r="A54" s="9" t="s">
        <v>114</v>
      </c>
      <c r="B54" s="15" t="s">
        <v>115</v>
      </c>
      <c r="C54" s="15"/>
      <c r="D54" s="11">
        <f>D55</f>
        <v>662100</v>
      </c>
    </row>
    <row r="55" spans="1:4" ht="63" customHeight="1">
      <c r="A55" s="9" t="s">
        <v>116</v>
      </c>
      <c r="B55" s="15" t="s">
        <v>117</v>
      </c>
      <c r="C55" s="15"/>
      <c r="D55" s="11">
        <f>D56+D58</f>
        <v>662100</v>
      </c>
    </row>
    <row r="56" spans="1:4" ht="78" customHeight="1">
      <c r="A56" s="9" t="s">
        <v>118</v>
      </c>
      <c r="B56" s="15" t="s">
        <v>119</v>
      </c>
      <c r="C56" s="15"/>
      <c r="D56" s="11">
        <f>D57</f>
        <v>662100</v>
      </c>
    </row>
    <row r="57" spans="1:4" ht="78" customHeight="1">
      <c r="A57" s="9" t="s">
        <v>120</v>
      </c>
      <c r="B57" s="15" t="s">
        <v>121</v>
      </c>
      <c r="C57" s="15"/>
      <c r="D57" s="17">
        <f>492270+169830</f>
        <v>662100</v>
      </c>
    </row>
    <row r="58" spans="1:4" ht="78" customHeight="1" hidden="1">
      <c r="A58" s="9" t="s">
        <v>122</v>
      </c>
      <c r="B58" s="15" t="s">
        <v>123</v>
      </c>
      <c r="C58" s="15"/>
      <c r="D58" s="11">
        <f>D59</f>
        <v>0</v>
      </c>
    </row>
    <row r="59" spans="1:4" ht="78" customHeight="1" hidden="1">
      <c r="A59" s="9" t="s">
        <v>124</v>
      </c>
      <c r="B59" s="15" t="s">
        <v>125</v>
      </c>
      <c r="C59" s="15"/>
      <c r="D59" s="11"/>
    </row>
    <row r="60" spans="1:4" ht="18" customHeight="1" hidden="1">
      <c r="A60" s="9" t="s">
        <v>126</v>
      </c>
      <c r="B60" s="15" t="s">
        <v>127</v>
      </c>
      <c r="C60" s="15"/>
      <c r="D60" s="11">
        <f>D61</f>
        <v>0</v>
      </c>
    </row>
    <row r="61" spans="1:4" ht="18" customHeight="1" hidden="1">
      <c r="A61" s="9" t="s">
        <v>128</v>
      </c>
      <c r="B61" s="15" t="s">
        <v>129</v>
      </c>
      <c r="C61" s="15"/>
      <c r="D61" s="11">
        <f>D62</f>
        <v>0</v>
      </c>
    </row>
    <row r="62" spans="1:4" ht="63" customHeight="1" hidden="1">
      <c r="A62" s="9" t="s">
        <v>130</v>
      </c>
      <c r="B62" s="15" t="s">
        <v>131</v>
      </c>
      <c r="C62" s="15"/>
      <c r="D62" s="11">
        <f>D63</f>
        <v>0</v>
      </c>
    </row>
    <row r="63" spans="1:4" ht="63" customHeight="1" hidden="1">
      <c r="A63" s="9" t="s">
        <v>132</v>
      </c>
      <c r="B63" s="15" t="s">
        <v>133</v>
      </c>
      <c r="C63" s="15"/>
      <c r="D63" s="11">
        <v>0</v>
      </c>
    </row>
    <row r="64" spans="1:4" ht="18" customHeight="1">
      <c r="A64" s="9" t="s">
        <v>134</v>
      </c>
      <c r="B64" s="15" t="s">
        <v>135</v>
      </c>
      <c r="C64" s="15"/>
      <c r="D64" s="11">
        <f>D65+D88</f>
        <v>10117528</v>
      </c>
    </row>
    <row r="65" spans="1:4" ht="33" customHeight="1">
      <c r="A65" s="9" t="s">
        <v>136</v>
      </c>
      <c r="B65" s="15" t="s">
        <v>137</v>
      </c>
      <c r="C65" s="15"/>
      <c r="D65" s="11">
        <f>D66+D73+D78+D85</f>
        <v>10115528</v>
      </c>
    </row>
    <row r="66" spans="1:4" ht="18" customHeight="1">
      <c r="A66" s="9" t="s">
        <v>138</v>
      </c>
      <c r="B66" s="15" t="s">
        <v>139</v>
      </c>
      <c r="C66" s="15"/>
      <c r="D66" s="11">
        <f>D69+D67+D71</f>
        <v>8551000</v>
      </c>
    </row>
    <row r="67" spans="1:4" ht="33" customHeight="1" hidden="1">
      <c r="A67" s="9" t="s">
        <v>140</v>
      </c>
      <c r="B67" s="15" t="s">
        <v>141</v>
      </c>
      <c r="C67" s="15"/>
      <c r="D67" s="11">
        <f>D68</f>
        <v>0</v>
      </c>
    </row>
    <row r="68" spans="1:4" ht="33" customHeight="1" hidden="1">
      <c r="A68" s="9" t="s">
        <v>142</v>
      </c>
      <c r="B68" s="15" t="s">
        <v>143</v>
      </c>
      <c r="C68" s="15"/>
      <c r="D68" s="11">
        <v>0</v>
      </c>
    </row>
    <row r="69" spans="1:4" ht="33" customHeight="1">
      <c r="A69" s="9" t="s">
        <v>144</v>
      </c>
      <c r="B69" s="15" t="s">
        <v>145</v>
      </c>
      <c r="C69" s="15"/>
      <c r="D69" s="11">
        <f>D70</f>
        <v>8170000</v>
      </c>
    </row>
    <row r="70" spans="1:4" ht="33" customHeight="1">
      <c r="A70" s="9" t="s">
        <v>146</v>
      </c>
      <c r="B70" s="15" t="s">
        <v>147</v>
      </c>
      <c r="C70" s="15"/>
      <c r="D70" s="12">
        <v>8170000</v>
      </c>
    </row>
    <row r="71" spans="1:4" ht="18" customHeight="1">
      <c r="A71" s="9" t="s">
        <v>148</v>
      </c>
      <c r="B71" s="15" t="s">
        <v>149</v>
      </c>
      <c r="C71" s="15"/>
      <c r="D71" s="11">
        <f>D72</f>
        <v>381000</v>
      </c>
    </row>
    <row r="72" spans="1:4" ht="18" customHeight="1">
      <c r="A72" s="9" t="s">
        <v>150</v>
      </c>
      <c r="B72" s="15" t="s">
        <v>151</v>
      </c>
      <c r="C72" s="15"/>
      <c r="D72" s="12">
        <f>270000+111000</f>
        <v>381000</v>
      </c>
    </row>
    <row r="73" spans="1:4" ht="33" customHeight="1">
      <c r="A73" s="9" t="s">
        <v>152</v>
      </c>
      <c r="B73" s="15" t="s">
        <v>153</v>
      </c>
      <c r="C73" s="15"/>
      <c r="D73" s="11">
        <f>D74+D76</f>
        <v>1385128</v>
      </c>
    </row>
    <row r="74" spans="1:4" ht="33" customHeight="1">
      <c r="A74" s="9" t="s">
        <v>154</v>
      </c>
      <c r="B74" s="15" t="s">
        <v>155</v>
      </c>
      <c r="C74" s="15"/>
      <c r="D74" s="11">
        <f>D75</f>
        <v>1112500</v>
      </c>
    </row>
    <row r="75" spans="1:4" ht="33" customHeight="1">
      <c r="A75" s="9" t="s">
        <v>156</v>
      </c>
      <c r="B75" s="10" t="s">
        <v>157</v>
      </c>
      <c r="C75" s="10"/>
      <c r="D75" s="18">
        <f>(1101315.8+11184.2)</f>
        <v>1112500</v>
      </c>
    </row>
    <row r="76" spans="1:4" ht="18" customHeight="1">
      <c r="A76" s="9" t="s">
        <v>158</v>
      </c>
      <c r="B76" s="15" t="s">
        <v>159</v>
      </c>
      <c r="C76" s="15"/>
      <c r="D76" s="11">
        <f>D77</f>
        <v>272628</v>
      </c>
    </row>
    <row r="77" spans="1:4" ht="18" customHeight="1">
      <c r="A77" s="9" t="s">
        <v>160</v>
      </c>
      <c r="B77" s="15" t="s">
        <v>161</v>
      </c>
      <c r="C77" s="15"/>
      <c r="D77" s="12">
        <f>186000+68000+18628</f>
        <v>272628</v>
      </c>
    </row>
    <row r="78" spans="1:4" ht="18" customHeight="1">
      <c r="A78" s="9" t="s">
        <v>162</v>
      </c>
      <c r="B78" s="15" t="s">
        <v>163</v>
      </c>
      <c r="C78" s="15"/>
      <c r="D78" s="11">
        <f>D81+D83+D79</f>
        <v>174400</v>
      </c>
    </row>
    <row r="79" spans="1:4" ht="33" customHeight="1">
      <c r="A79" s="9" t="s">
        <v>164</v>
      </c>
      <c r="B79" s="15" t="s">
        <v>165</v>
      </c>
      <c r="C79" s="15"/>
      <c r="D79" s="11">
        <f>D80</f>
        <v>1000</v>
      </c>
    </row>
    <row r="80" spans="1:4" ht="33" customHeight="1">
      <c r="A80" s="9" t="s">
        <v>166</v>
      </c>
      <c r="B80" s="15" t="s">
        <v>167</v>
      </c>
      <c r="C80" s="15"/>
      <c r="D80" s="12">
        <v>1000</v>
      </c>
    </row>
    <row r="81" spans="1:4" ht="33" customHeight="1">
      <c r="A81" s="9" t="s">
        <v>168</v>
      </c>
      <c r="B81" s="15" t="s">
        <v>169</v>
      </c>
      <c r="C81" s="15"/>
      <c r="D81" s="11">
        <f>D82</f>
        <v>162400</v>
      </c>
    </row>
    <row r="82" spans="1:4" ht="48" customHeight="1">
      <c r="A82" s="9" t="s">
        <v>170</v>
      </c>
      <c r="B82" s="15" t="s">
        <v>171</v>
      </c>
      <c r="C82" s="15"/>
      <c r="D82" s="12">
        <v>162400</v>
      </c>
    </row>
    <row r="83" spans="1:4" ht="33" customHeight="1">
      <c r="A83" s="9" t="s">
        <v>172</v>
      </c>
      <c r="B83" s="15" t="s">
        <v>173</v>
      </c>
      <c r="C83" s="15"/>
      <c r="D83" s="11">
        <f>D84</f>
        <v>11000</v>
      </c>
    </row>
    <row r="84" spans="1:4" ht="33" customHeight="1">
      <c r="A84" s="9" t="s">
        <v>174</v>
      </c>
      <c r="B84" s="15" t="s">
        <v>175</v>
      </c>
      <c r="C84" s="15"/>
      <c r="D84" s="12">
        <v>11000</v>
      </c>
    </row>
    <row r="85" spans="1:4" ht="18" customHeight="1">
      <c r="A85" s="9" t="s">
        <v>176</v>
      </c>
      <c r="B85" s="15" t="s">
        <v>177</v>
      </c>
      <c r="C85" s="15"/>
      <c r="D85" s="11">
        <f>D86</f>
        <v>5000</v>
      </c>
    </row>
    <row r="86" spans="1:4" ht="48" customHeight="1">
      <c r="A86" s="9" t="s">
        <v>178</v>
      </c>
      <c r="B86" s="15" t="s">
        <v>179</v>
      </c>
      <c r="C86" s="15"/>
      <c r="D86" s="11">
        <f>D87</f>
        <v>5000</v>
      </c>
    </row>
    <row r="87" spans="1:4" ht="63" customHeight="1">
      <c r="A87" s="19" t="s">
        <v>180</v>
      </c>
      <c r="B87" s="15" t="s">
        <v>181</v>
      </c>
      <c r="C87" s="15"/>
      <c r="D87" s="12">
        <v>5000</v>
      </c>
    </row>
    <row r="88" spans="1:4" ht="18" customHeight="1">
      <c r="A88" s="9" t="s">
        <v>182</v>
      </c>
      <c r="B88" s="15" t="s">
        <v>183</v>
      </c>
      <c r="C88" s="15"/>
      <c r="D88" s="11">
        <f>D89</f>
        <v>2000</v>
      </c>
    </row>
    <row r="89" spans="1:4" ht="18" customHeight="1">
      <c r="A89" s="9" t="s">
        <v>184</v>
      </c>
      <c r="B89" s="15" t="s">
        <v>185</v>
      </c>
      <c r="C89" s="15"/>
      <c r="D89" s="11">
        <f>D90</f>
        <v>2000</v>
      </c>
    </row>
    <row r="90" spans="1:4" ht="18" customHeight="1">
      <c r="A90" s="19" t="s">
        <v>186</v>
      </c>
      <c r="B90" s="15" t="s">
        <v>185</v>
      </c>
      <c r="C90" s="15"/>
      <c r="D90" s="12">
        <v>2000</v>
      </c>
    </row>
    <row r="91" spans="1:4" ht="18" customHeight="1">
      <c r="A91" s="20"/>
      <c r="B91" s="10" t="s">
        <v>187</v>
      </c>
      <c r="C91" s="10"/>
      <c r="D91" s="11">
        <f>D21+D64</f>
        <v>11801228</v>
      </c>
    </row>
    <row r="92" spans="1:4" ht="18" customHeight="1">
      <c r="A92" s="7"/>
      <c r="B92" s="7"/>
      <c r="C92" s="7"/>
      <c r="D92" s="7"/>
    </row>
    <row r="93" spans="1:4" ht="18" customHeight="1">
      <c r="A93" s="7" t="s">
        <v>37</v>
      </c>
      <c r="B93" s="7"/>
      <c r="C93" s="21" t="s">
        <v>38</v>
      </c>
      <c r="D93" s="7"/>
    </row>
  </sheetData>
  <sheetProtection selectLockedCells="1" selectUnlockedCells="1"/>
  <mergeCells count="87">
    <mergeCell ref="C1:D1"/>
    <mergeCell ref="C2:D2"/>
    <mergeCell ref="C3:D3"/>
    <mergeCell ref="C4:D4"/>
    <mergeCell ref="C6:D6"/>
    <mergeCell ref="C7:D7"/>
    <mergeCell ref="C8:D8"/>
    <mergeCell ref="C9:D9"/>
    <mergeCell ref="C10:D10"/>
    <mergeCell ref="C12:D12"/>
    <mergeCell ref="A14:D14"/>
    <mergeCell ref="A15:D15"/>
    <mergeCell ref="A16:D16"/>
    <mergeCell ref="A18:A20"/>
    <mergeCell ref="B18:C20"/>
    <mergeCell ref="D18:D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</mergeCells>
  <printOptions horizontalCentered="1"/>
  <pageMargins left="0.9840277777777777" right="0.39375" top="0.39375" bottom="0.39375" header="0.5118055555555555" footer="0.5118055555555555"/>
  <pageSetup fitToHeight="2" fitToWidth="1" horizontalDpi="300" verticalDpi="300" orientation="portrait" paperSize="9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180"/>
  <sheetViews>
    <sheetView view="pageBreakPreview" zoomScale="74" zoomScaleSheetLayoutView="74" workbookViewId="0" topLeftCell="A1">
      <selection activeCell="F171" sqref="F171"/>
    </sheetView>
  </sheetViews>
  <sheetFormatPr defaultColWidth="9.140625" defaultRowHeight="12.75"/>
  <cols>
    <col min="1" max="1" width="50.57421875" style="22" customWidth="1"/>
    <col min="2" max="2" width="9.7109375" style="22" customWidth="1"/>
    <col min="3" max="3" width="11.7109375" style="22" customWidth="1"/>
    <col min="4" max="4" width="15.00390625" style="22" customWidth="1"/>
    <col min="5" max="5" width="9.7109375" style="22" customWidth="1"/>
    <col min="6" max="6" width="18.140625" style="22" customWidth="1"/>
    <col min="7" max="7" width="3.00390625" style="22" customWidth="1"/>
    <col min="8" max="175" width="8.7109375" style="22" customWidth="1"/>
    <col min="176" max="16384" width="11.57421875" style="23" customWidth="1"/>
  </cols>
  <sheetData>
    <row r="1" spans="1:6" ht="12.75" customHeight="1">
      <c r="A1" s="24"/>
      <c r="B1" s="25"/>
      <c r="C1" s="2" t="s">
        <v>188</v>
      </c>
      <c r="D1" s="2"/>
      <c r="E1" s="26"/>
      <c r="F1" s="26"/>
    </row>
    <row r="2" spans="1:6" ht="12.75" customHeight="1">
      <c r="A2" s="24"/>
      <c r="B2" s="25"/>
      <c r="C2" s="2" t="s">
        <v>1</v>
      </c>
      <c r="D2" s="2"/>
      <c r="E2" s="26"/>
      <c r="F2" s="26"/>
    </row>
    <row r="3" spans="1:6" ht="12.75" customHeight="1">
      <c r="A3" s="24"/>
      <c r="B3" s="25"/>
      <c r="C3" s="2" t="s">
        <v>2</v>
      </c>
      <c r="D3" s="2"/>
      <c r="E3" s="26"/>
      <c r="F3" s="26"/>
    </row>
    <row r="4" spans="1:6" ht="12.75" customHeight="1">
      <c r="A4" s="24"/>
      <c r="B4" s="25"/>
      <c r="C4" s="2" t="s">
        <v>3</v>
      </c>
      <c r="D4" s="2"/>
      <c r="E4" s="26"/>
      <c r="F4" s="26"/>
    </row>
    <row r="5" spans="1:6" ht="12.75" customHeight="1">
      <c r="A5" s="24"/>
      <c r="B5" s="25"/>
      <c r="C5" s="26"/>
      <c r="D5" s="26"/>
      <c r="E5" s="26"/>
      <c r="F5" s="26"/>
    </row>
    <row r="6" spans="1:6" ht="15.75" customHeight="1">
      <c r="A6" s="24"/>
      <c r="B6" s="27" t="s">
        <v>4</v>
      </c>
      <c r="C6" s="26" t="s">
        <v>189</v>
      </c>
      <c r="D6" s="26"/>
      <c r="E6" s="26"/>
      <c r="F6" s="26"/>
    </row>
    <row r="7" spans="2:6" ht="15.75" customHeight="1">
      <c r="B7" s="25"/>
      <c r="C7" s="2" t="s">
        <v>6</v>
      </c>
      <c r="D7" s="28"/>
      <c r="E7" s="26"/>
      <c r="F7" s="26"/>
    </row>
    <row r="8" spans="2:6" ht="15.75" customHeight="1">
      <c r="B8" s="25"/>
      <c r="C8" s="2" t="s">
        <v>41</v>
      </c>
      <c r="D8" s="28"/>
      <c r="E8" s="26"/>
      <c r="F8" s="26"/>
    </row>
    <row r="9" spans="2:6" ht="15.75" customHeight="1">
      <c r="B9" s="25"/>
      <c r="C9" s="2" t="s">
        <v>8</v>
      </c>
      <c r="D9" s="28"/>
      <c r="E9" s="26"/>
      <c r="F9" s="26"/>
    </row>
    <row r="10" spans="2:6" ht="15.75" customHeight="1">
      <c r="B10" s="25"/>
      <c r="C10" s="2" t="s">
        <v>42</v>
      </c>
      <c r="D10" s="28"/>
      <c r="E10" s="26"/>
      <c r="F10" s="26"/>
    </row>
    <row r="11" spans="2:6" ht="12.75">
      <c r="B11" s="25"/>
      <c r="C11" s="2" t="s">
        <v>10</v>
      </c>
      <c r="D11" s="2"/>
      <c r="E11" s="26"/>
      <c r="F11" s="26"/>
    </row>
    <row r="12" spans="3:6" ht="12.75">
      <c r="C12" s="2" t="s">
        <v>11</v>
      </c>
      <c r="D12" s="2"/>
      <c r="E12" s="2"/>
      <c r="F12" s="2"/>
    </row>
    <row r="13" spans="3:5" ht="12.75" customHeight="1">
      <c r="C13" s="29"/>
      <c r="D13" s="30"/>
      <c r="E13" s="31"/>
    </row>
    <row r="14" spans="1:6" ht="16.5" customHeight="1">
      <c r="A14" s="32" t="s">
        <v>190</v>
      </c>
      <c r="B14" s="32"/>
      <c r="C14" s="32"/>
      <c r="D14" s="32"/>
      <c r="E14" s="32"/>
      <c r="F14" s="32"/>
    </row>
    <row r="15" spans="1:6" ht="16.5" customHeight="1">
      <c r="A15" s="32" t="s">
        <v>191</v>
      </c>
      <c r="B15" s="32"/>
      <c r="C15" s="32"/>
      <c r="D15" s="32"/>
      <c r="E15" s="32"/>
      <c r="F15" s="32"/>
    </row>
    <row r="16" spans="1:6" ht="16.5" customHeight="1">
      <c r="A16" s="32" t="s">
        <v>192</v>
      </c>
      <c r="B16" s="32"/>
      <c r="C16" s="32"/>
      <c r="D16" s="32"/>
      <c r="E16" s="32"/>
      <c r="F16" s="32"/>
    </row>
    <row r="17" spans="1:6" ht="12.75" customHeight="1">
      <c r="A17" s="33"/>
      <c r="B17" s="33"/>
      <c r="C17" s="33"/>
      <c r="D17" s="33"/>
      <c r="E17" s="33"/>
      <c r="F17" s="34"/>
    </row>
    <row r="18" spans="1:6" ht="16.5" customHeight="1">
      <c r="A18" s="35" t="s">
        <v>193</v>
      </c>
      <c r="B18" s="36" t="s">
        <v>194</v>
      </c>
      <c r="C18" s="36"/>
      <c r="D18" s="36"/>
      <c r="E18" s="36"/>
      <c r="F18" s="37" t="s">
        <v>195</v>
      </c>
    </row>
    <row r="19" spans="1:6" ht="14.25" customHeight="1">
      <c r="A19" s="35"/>
      <c r="B19" s="35" t="s">
        <v>196</v>
      </c>
      <c r="C19" s="35" t="s">
        <v>197</v>
      </c>
      <c r="D19" s="35" t="s">
        <v>198</v>
      </c>
      <c r="E19" s="35" t="s">
        <v>199</v>
      </c>
      <c r="F19" s="37" t="s">
        <v>200</v>
      </c>
    </row>
    <row r="20" spans="1:6" ht="14.25" customHeight="1">
      <c r="A20" s="35"/>
      <c r="B20" s="35"/>
      <c r="C20" s="35"/>
      <c r="D20" s="35"/>
      <c r="E20" s="35"/>
      <c r="F20" s="38" t="s">
        <v>201</v>
      </c>
    </row>
    <row r="21" spans="1:6" ht="12.75" customHeight="1">
      <c r="A21" s="35"/>
      <c r="B21" s="35"/>
      <c r="C21" s="35"/>
      <c r="D21" s="35"/>
      <c r="E21" s="35"/>
      <c r="F21" s="38"/>
    </row>
    <row r="22" spans="1:6" ht="18" customHeight="1">
      <c r="A22" s="39" t="s">
        <v>202</v>
      </c>
      <c r="B22" s="40">
        <v>1</v>
      </c>
      <c r="C22" s="40"/>
      <c r="D22" s="41"/>
      <c r="E22" s="41"/>
      <c r="F22" s="42">
        <f>F23+F28+F37+F42</f>
        <v>4951667.32</v>
      </c>
    </row>
    <row r="23" spans="1:6" ht="48" customHeight="1">
      <c r="A23" s="39" t="s">
        <v>203</v>
      </c>
      <c r="B23" s="40">
        <v>1</v>
      </c>
      <c r="C23" s="40">
        <v>2</v>
      </c>
      <c r="D23" s="41"/>
      <c r="E23" s="41"/>
      <c r="F23" s="43">
        <f>F24</f>
        <v>778108.56</v>
      </c>
    </row>
    <row r="24" spans="1:6" ht="63" customHeight="1">
      <c r="A24" s="39" t="s">
        <v>204</v>
      </c>
      <c r="B24" s="40">
        <v>1</v>
      </c>
      <c r="C24" s="40">
        <v>2</v>
      </c>
      <c r="D24" s="41" t="s">
        <v>205</v>
      </c>
      <c r="E24" s="41"/>
      <c r="F24" s="43">
        <f>F25</f>
        <v>778108.56</v>
      </c>
    </row>
    <row r="25" spans="1:6" ht="63" customHeight="1">
      <c r="A25" s="39" t="s">
        <v>206</v>
      </c>
      <c r="B25" s="40">
        <v>1</v>
      </c>
      <c r="C25" s="40">
        <v>2</v>
      </c>
      <c r="D25" s="41" t="s">
        <v>207</v>
      </c>
      <c r="E25" s="41"/>
      <c r="F25" s="43">
        <f>F26</f>
        <v>778108.56</v>
      </c>
    </row>
    <row r="26" spans="1:6" ht="33" customHeight="1">
      <c r="A26" s="39" t="s">
        <v>208</v>
      </c>
      <c r="B26" s="40">
        <v>1</v>
      </c>
      <c r="C26" s="40">
        <v>2</v>
      </c>
      <c r="D26" s="41" t="s">
        <v>209</v>
      </c>
      <c r="E26" s="41"/>
      <c r="F26" s="43">
        <f>F27</f>
        <v>778108.56</v>
      </c>
    </row>
    <row r="27" spans="1:6" ht="33" customHeight="1">
      <c r="A27" s="39" t="s">
        <v>210</v>
      </c>
      <c r="B27" s="40">
        <v>1</v>
      </c>
      <c r="C27" s="40">
        <v>2</v>
      </c>
      <c r="D27" s="41" t="s">
        <v>209</v>
      </c>
      <c r="E27" s="41">
        <v>120</v>
      </c>
      <c r="F27" s="44">
        <v>778108.56</v>
      </c>
    </row>
    <row r="28" spans="1:6" ht="63" customHeight="1">
      <c r="A28" s="39" t="s">
        <v>211</v>
      </c>
      <c r="B28" s="40">
        <v>1</v>
      </c>
      <c r="C28" s="40">
        <v>4</v>
      </c>
      <c r="D28" s="41"/>
      <c r="E28" s="41"/>
      <c r="F28" s="45">
        <f>F29</f>
        <v>766751.01</v>
      </c>
    </row>
    <row r="29" spans="1:6" ht="63" customHeight="1">
      <c r="A29" s="39" t="s">
        <v>204</v>
      </c>
      <c r="B29" s="40">
        <v>1</v>
      </c>
      <c r="C29" s="40">
        <v>4</v>
      </c>
      <c r="D29" s="41" t="s">
        <v>205</v>
      </c>
      <c r="E29" s="41"/>
      <c r="F29" s="43">
        <f>F30</f>
        <v>766751.01</v>
      </c>
    </row>
    <row r="30" spans="1:6" ht="63" customHeight="1">
      <c r="A30" s="39" t="s">
        <v>206</v>
      </c>
      <c r="B30" s="40">
        <v>1</v>
      </c>
      <c r="C30" s="40">
        <v>4</v>
      </c>
      <c r="D30" s="41" t="s">
        <v>207</v>
      </c>
      <c r="E30" s="41"/>
      <c r="F30" s="43">
        <f>F31+F35</f>
        <v>766751.01</v>
      </c>
    </row>
    <row r="31" spans="1:6" ht="18" customHeight="1">
      <c r="A31" s="39" t="s">
        <v>212</v>
      </c>
      <c r="B31" s="40">
        <v>1</v>
      </c>
      <c r="C31" s="40">
        <v>4</v>
      </c>
      <c r="D31" s="41" t="s">
        <v>213</v>
      </c>
      <c r="E31" s="41"/>
      <c r="F31" s="43">
        <f>F32+F33+F34</f>
        <v>765751.01</v>
      </c>
    </row>
    <row r="32" spans="1:6" ht="33" customHeight="1">
      <c r="A32" s="39" t="s">
        <v>214</v>
      </c>
      <c r="B32" s="40">
        <v>1</v>
      </c>
      <c r="C32" s="40">
        <v>4</v>
      </c>
      <c r="D32" s="41" t="s">
        <v>213</v>
      </c>
      <c r="E32" s="41">
        <v>120</v>
      </c>
      <c r="F32" s="44">
        <v>454753.24</v>
      </c>
    </row>
    <row r="33" spans="1:6" ht="48" customHeight="1">
      <c r="A33" s="39" t="s">
        <v>215</v>
      </c>
      <c r="B33" s="40">
        <v>1</v>
      </c>
      <c r="C33" s="40">
        <v>4</v>
      </c>
      <c r="D33" s="41" t="s">
        <v>213</v>
      </c>
      <c r="E33" s="41">
        <v>240</v>
      </c>
      <c r="F33" s="44">
        <v>272287.6</v>
      </c>
    </row>
    <row r="34" spans="1:6" ht="18" customHeight="1">
      <c r="A34" s="39" t="s">
        <v>216</v>
      </c>
      <c r="B34" s="40">
        <v>1</v>
      </c>
      <c r="C34" s="40">
        <v>4</v>
      </c>
      <c r="D34" s="41" t="s">
        <v>213</v>
      </c>
      <c r="E34" s="41">
        <v>850</v>
      </c>
      <c r="F34" s="44">
        <v>38710.17</v>
      </c>
    </row>
    <row r="35" spans="1:6" ht="63" customHeight="1">
      <c r="A35" s="39" t="s">
        <v>217</v>
      </c>
      <c r="B35" s="40">
        <v>1</v>
      </c>
      <c r="C35" s="40">
        <v>4</v>
      </c>
      <c r="D35" s="41" t="s">
        <v>218</v>
      </c>
      <c r="E35" s="41"/>
      <c r="F35" s="43">
        <f>F36</f>
        <v>1000</v>
      </c>
    </row>
    <row r="36" spans="1:6" ht="48" customHeight="1">
      <c r="A36" s="39" t="s">
        <v>215</v>
      </c>
      <c r="B36" s="40">
        <v>1</v>
      </c>
      <c r="C36" s="40">
        <v>4</v>
      </c>
      <c r="D36" s="41" t="s">
        <v>218</v>
      </c>
      <c r="E36" s="41">
        <v>240</v>
      </c>
      <c r="F36" s="44">
        <v>1000</v>
      </c>
    </row>
    <row r="37" spans="1:6" ht="18" customHeight="1">
      <c r="A37" s="39" t="s">
        <v>219</v>
      </c>
      <c r="B37" s="40">
        <v>1</v>
      </c>
      <c r="C37" s="40">
        <v>11</v>
      </c>
      <c r="D37" s="41"/>
      <c r="E37" s="41"/>
      <c r="F37" s="45">
        <f>F38</f>
        <v>47700</v>
      </c>
    </row>
    <row r="38" spans="1:6" ht="63" customHeight="1">
      <c r="A38" s="39" t="s">
        <v>204</v>
      </c>
      <c r="B38" s="40">
        <v>1</v>
      </c>
      <c r="C38" s="40">
        <v>11</v>
      </c>
      <c r="D38" s="41" t="s">
        <v>205</v>
      </c>
      <c r="E38" s="41"/>
      <c r="F38" s="45">
        <f>F39</f>
        <v>47700</v>
      </c>
    </row>
    <row r="39" spans="1:6" ht="63" customHeight="1">
      <c r="A39" s="39" t="s">
        <v>206</v>
      </c>
      <c r="B39" s="40">
        <v>1</v>
      </c>
      <c r="C39" s="40">
        <v>11</v>
      </c>
      <c r="D39" s="41" t="s">
        <v>207</v>
      </c>
      <c r="E39" s="41"/>
      <c r="F39" s="45">
        <f>F40</f>
        <v>47700</v>
      </c>
    </row>
    <row r="40" spans="1:6" ht="33" customHeight="1">
      <c r="A40" s="39" t="s">
        <v>220</v>
      </c>
      <c r="B40" s="40">
        <v>1</v>
      </c>
      <c r="C40" s="40">
        <v>11</v>
      </c>
      <c r="D40" s="41" t="s">
        <v>221</v>
      </c>
      <c r="E40" s="41"/>
      <c r="F40" s="45">
        <f>F41</f>
        <v>47700</v>
      </c>
    </row>
    <row r="41" spans="1:6" ht="18" customHeight="1">
      <c r="A41" s="39" t="s">
        <v>222</v>
      </c>
      <c r="B41" s="40">
        <v>1</v>
      </c>
      <c r="C41" s="40">
        <v>11</v>
      </c>
      <c r="D41" s="41" t="s">
        <v>221</v>
      </c>
      <c r="E41" s="41">
        <v>870</v>
      </c>
      <c r="F41" s="46">
        <v>47700</v>
      </c>
    </row>
    <row r="42" spans="1:6" ht="18" customHeight="1">
      <c r="A42" s="39" t="s">
        <v>223</v>
      </c>
      <c r="B42" s="40">
        <v>1</v>
      </c>
      <c r="C42" s="40">
        <v>13</v>
      </c>
      <c r="D42" s="41"/>
      <c r="E42" s="41"/>
      <c r="F42" s="45">
        <f>F43+F47+F51+F55+F59+F63+F67</f>
        <v>3359107.75</v>
      </c>
    </row>
    <row r="43" spans="1:6" ht="63" customHeight="1">
      <c r="A43" s="39" t="s">
        <v>224</v>
      </c>
      <c r="B43" s="40">
        <v>1</v>
      </c>
      <c r="C43" s="40">
        <v>13</v>
      </c>
      <c r="D43" s="41" t="s">
        <v>225</v>
      </c>
      <c r="E43" s="41"/>
      <c r="F43" s="43">
        <f>F44</f>
        <v>1000</v>
      </c>
    </row>
    <row r="44" spans="1:6" ht="33" customHeight="1">
      <c r="A44" s="39" t="s">
        <v>226</v>
      </c>
      <c r="B44" s="40">
        <v>1</v>
      </c>
      <c r="C44" s="40">
        <v>13</v>
      </c>
      <c r="D44" s="41" t="s">
        <v>227</v>
      </c>
      <c r="E44" s="41"/>
      <c r="F44" s="43">
        <f>F45</f>
        <v>1000</v>
      </c>
    </row>
    <row r="45" spans="1:6" ht="48" customHeight="1">
      <c r="A45" s="39" t="s">
        <v>228</v>
      </c>
      <c r="B45" s="40">
        <v>1</v>
      </c>
      <c r="C45" s="40">
        <v>13</v>
      </c>
      <c r="D45" s="41" t="s">
        <v>229</v>
      </c>
      <c r="E45" s="41"/>
      <c r="F45" s="43">
        <f>F46</f>
        <v>1000</v>
      </c>
    </row>
    <row r="46" spans="1:6" ht="48" customHeight="1">
      <c r="A46" s="39" t="s">
        <v>215</v>
      </c>
      <c r="B46" s="40">
        <v>1</v>
      </c>
      <c r="C46" s="40">
        <v>13</v>
      </c>
      <c r="D46" s="41" t="s">
        <v>229</v>
      </c>
      <c r="E46" s="41">
        <v>240</v>
      </c>
      <c r="F46" s="44">
        <v>1000</v>
      </c>
    </row>
    <row r="47" spans="1:6" ht="48" customHeight="1">
      <c r="A47" s="39" t="s">
        <v>230</v>
      </c>
      <c r="B47" s="40">
        <v>1</v>
      </c>
      <c r="C47" s="40">
        <v>13</v>
      </c>
      <c r="D47" s="41" t="s">
        <v>231</v>
      </c>
      <c r="E47" s="41"/>
      <c r="F47" s="43">
        <f>F48</f>
        <v>2000</v>
      </c>
    </row>
    <row r="48" spans="1:6" ht="33" customHeight="1">
      <c r="A48" s="39" t="s">
        <v>232</v>
      </c>
      <c r="B48" s="40">
        <v>1</v>
      </c>
      <c r="C48" s="40">
        <v>13</v>
      </c>
      <c r="D48" s="41" t="s">
        <v>233</v>
      </c>
      <c r="E48" s="41"/>
      <c r="F48" s="43">
        <f>F50</f>
        <v>2000</v>
      </c>
    </row>
    <row r="49" spans="1:6" ht="33" customHeight="1">
      <c r="A49" s="39" t="s">
        <v>234</v>
      </c>
      <c r="B49" s="40">
        <v>1</v>
      </c>
      <c r="C49" s="40">
        <v>13</v>
      </c>
      <c r="D49" s="41" t="s">
        <v>235</v>
      </c>
      <c r="E49" s="41"/>
      <c r="F49" s="43">
        <f>F50</f>
        <v>2000</v>
      </c>
    </row>
    <row r="50" spans="1:6" ht="48" customHeight="1">
      <c r="A50" s="39" t="s">
        <v>215</v>
      </c>
      <c r="B50" s="40">
        <v>1</v>
      </c>
      <c r="C50" s="40">
        <v>13</v>
      </c>
      <c r="D50" s="41" t="s">
        <v>235</v>
      </c>
      <c r="E50" s="41">
        <v>240</v>
      </c>
      <c r="F50" s="44">
        <v>2000</v>
      </c>
    </row>
    <row r="51" spans="1:6" ht="78" customHeight="1">
      <c r="A51" s="39" t="s">
        <v>236</v>
      </c>
      <c r="B51" s="40">
        <v>1</v>
      </c>
      <c r="C51" s="40">
        <v>13</v>
      </c>
      <c r="D51" s="41" t="s">
        <v>237</v>
      </c>
      <c r="E51" s="41"/>
      <c r="F51" s="43">
        <f>F52</f>
        <v>1000</v>
      </c>
    </row>
    <row r="52" spans="1:6" ht="63" customHeight="1">
      <c r="A52" s="39" t="s">
        <v>238</v>
      </c>
      <c r="B52" s="40">
        <v>1</v>
      </c>
      <c r="C52" s="40">
        <v>13</v>
      </c>
      <c r="D52" s="41" t="s">
        <v>239</v>
      </c>
      <c r="E52" s="41"/>
      <c r="F52" s="43">
        <f>F54</f>
        <v>1000</v>
      </c>
    </row>
    <row r="53" spans="1:6" ht="33" customHeight="1">
      <c r="A53" s="39" t="s">
        <v>240</v>
      </c>
      <c r="B53" s="40">
        <v>1</v>
      </c>
      <c r="C53" s="40">
        <v>13</v>
      </c>
      <c r="D53" s="41" t="s">
        <v>241</v>
      </c>
      <c r="E53" s="41"/>
      <c r="F53" s="43">
        <f>F54</f>
        <v>1000</v>
      </c>
    </row>
    <row r="54" spans="1:6" ht="48" customHeight="1">
      <c r="A54" s="39" t="s">
        <v>215</v>
      </c>
      <c r="B54" s="40">
        <v>1</v>
      </c>
      <c r="C54" s="40">
        <v>13</v>
      </c>
      <c r="D54" s="41" t="s">
        <v>241</v>
      </c>
      <c r="E54" s="41">
        <v>240</v>
      </c>
      <c r="F54" s="44">
        <v>1000</v>
      </c>
    </row>
    <row r="55" spans="1:6" ht="48" customHeight="1">
      <c r="A55" s="39" t="s">
        <v>242</v>
      </c>
      <c r="B55" s="40">
        <v>1</v>
      </c>
      <c r="C55" s="40">
        <v>13</v>
      </c>
      <c r="D55" s="41" t="s">
        <v>243</v>
      </c>
      <c r="E55" s="41"/>
      <c r="F55" s="43">
        <v>1000</v>
      </c>
    </row>
    <row r="56" spans="1:6" ht="48" customHeight="1">
      <c r="A56" s="39" t="s">
        <v>244</v>
      </c>
      <c r="B56" s="40">
        <v>1</v>
      </c>
      <c r="C56" s="40">
        <v>13</v>
      </c>
      <c r="D56" s="41" t="s">
        <v>245</v>
      </c>
      <c r="E56" s="41"/>
      <c r="F56" s="43">
        <f>F58</f>
        <v>1000</v>
      </c>
    </row>
    <row r="57" spans="1:6" ht="63" customHeight="1">
      <c r="A57" s="39" t="s">
        <v>246</v>
      </c>
      <c r="B57" s="40">
        <v>1</v>
      </c>
      <c r="C57" s="40">
        <v>13</v>
      </c>
      <c r="D57" s="41" t="s">
        <v>247</v>
      </c>
      <c r="E57" s="41"/>
      <c r="F57" s="43">
        <f>F58</f>
        <v>1000</v>
      </c>
    </row>
    <row r="58" spans="1:6" ht="48" customHeight="1">
      <c r="A58" s="39" t="s">
        <v>215</v>
      </c>
      <c r="B58" s="40">
        <v>1</v>
      </c>
      <c r="C58" s="40">
        <v>13</v>
      </c>
      <c r="D58" s="41" t="s">
        <v>247</v>
      </c>
      <c r="E58" s="41">
        <v>240</v>
      </c>
      <c r="F58" s="44">
        <v>1000</v>
      </c>
    </row>
    <row r="59" spans="1:6" ht="78" customHeight="1">
      <c r="A59" s="39" t="s">
        <v>248</v>
      </c>
      <c r="B59" s="40">
        <v>1</v>
      </c>
      <c r="C59" s="40">
        <v>13</v>
      </c>
      <c r="D59" s="41" t="s">
        <v>249</v>
      </c>
      <c r="E59" s="41"/>
      <c r="F59" s="43">
        <v>1000</v>
      </c>
    </row>
    <row r="60" spans="1:6" ht="12.75">
      <c r="A60" s="39" t="s">
        <v>250</v>
      </c>
      <c r="B60" s="40">
        <v>1</v>
      </c>
      <c r="C60" s="40">
        <v>13</v>
      </c>
      <c r="D60" s="41" t="s">
        <v>251</v>
      </c>
      <c r="E60" s="41"/>
      <c r="F60" s="43">
        <f>F62</f>
        <v>1000</v>
      </c>
    </row>
    <row r="61" spans="1:6" ht="63" customHeight="1">
      <c r="A61" s="39" t="s">
        <v>252</v>
      </c>
      <c r="B61" s="40">
        <v>1</v>
      </c>
      <c r="C61" s="40">
        <v>13</v>
      </c>
      <c r="D61" s="41" t="s">
        <v>253</v>
      </c>
      <c r="E61" s="41"/>
      <c r="F61" s="43">
        <f>F62</f>
        <v>1000</v>
      </c>
    </row>
    <row r="62" spans="1:6" ht="48" customHeight="1">
      <c r="A62" s="39" t="s">
        <v>215</v>
      </c>
      <c r="B62" s="40">
        <v>1</v>
      </c>
      <c r="C62" s="40">
        <v>13</v>
      </c>
      <c r="D62" s="41" t="s">
        <v>253</v>
      </c>
      <c r="E62" s="41">
        <v>240</v>
      </c>
      <c r="F62" s="44">
        <v>1000</v>
      </c>
    </row>
    <row r="63" spans="1:6" ht="78" customHeight="1">
      <c r="A63" s="39" t="s">
        <v>254</v>
      </c>
      <c r="B63" s="40">
        <v>1</v>
      </c>
      <c r="C63" s="40">
        <v>13</v>
      </c>
      <c r="D63" s="41" t="s">
        <v>255</v>
      </c>
      <c r="E63" s="41"/>
      <c r="F63" s="43">
        <v>1000</v>
      </c>
    </row>
    <row r="64" spans="1:6" ht="48" customHeight="1">
      <c r="A64" s="39" t="s">
        <v>256</v>
      </c>
      <c r="B64" s="40">
        <v>1</v>
      </c>
      <c r="C64" s="40">
        <v>13</v>
      </c>
      <c r="D64" s="41" t="s">
        <v>257</v>
      </c>
      <c r="E64" s="41"/>
      <c r="F64" s="45">
        <f>F65</f>
        <v>1000</v>
      </c>
    </row>
    <row r="65" spans="1:6" ht="33" customHeight="1">
      <c r="A65" s="39" t="s">
        <v>258</v>
      </c>
      <c r="B65" s="40">
        <v>1</v>
      </c>
      <c r="C65" s="40">
        <v>13</v>
      </c>
      <c r="D65" s="41" t="s">
        <v>259</v>
      </c>
      <c r="E65" s="41"/>
      <c r="F65" s="45">
        <f>F66</f>
        <v>1000</v>
      </c>
    </row>
    <row r="66" spans="1:6" ht="48" customHeight="1">
      <c r="A66" s="39" t="s">
        <v>215</v>
      </c>
      <c r="B66" s="40">
        <v>1</v>
      </c>
      <c r="C66" s="40">
        <v>13</v>
      </c>
      <c r="D66" s="41" t="s">
        <v>259</v>
      </c>
      <c r="E66" s="41">
        <v>240</v>
      </c>
      <c r="F66" s="46">
        <v>1000</v>
      </c>
    </row>
    <row r="67" spans="1:6" ht="63" customHeight="1">
      <c r="A67" s="39" t="s">
        <v>204</v>
      </c>
      <c r="B67" s="40">
        <v>1</v>
      </c>
      <c r="C67" s="40">
        <v>13</v>
      </c>
      <c r="D67" s="41" t="s">
        <v>205</v>
      </c>
      <c r="E67" s="41"/>
      <c r="F67" s="45">
        <f>F68</f>
        <v>3352107.75</v>
      </c>
    </row>
    <row r="68" spans="1:6" ht="63" customHeight="1">
      <c r="A68" s="39" t="s">
        <v>206</v>
      </c>
      <c r="B68" s="40">
        <v>1</v>
      </c>
      <c r="C68" s="40">
        <v>13</v>
      </c>
      <c r="D68" s="41" t="s">
        <v>207</v>
      </c>
      <c r="E68" s="41"/>
      <c r="F68" s="43">
        <f>F69</f>
        <v>3352107.75</v>
      </c>
    </row>
    <row r="69" spans="1:6" ht="33" customHeight="1">
      <c r="A69" s="39" t="s">
        <v>260</v>
      </c>
      <c r="B69" s="40">
        <v>1</v>
      </c>
      <c r="C69" s="40">
        <v>13</v>
      </c>
      <c r="D69" s="41" t="s">
        <v>261</v>
      </c>
      <c r="E69" s="41"/>
      <c r="F69" s="43">
        <f>F70+F71</f>
        <v>3352107.75</v>
      </c>
    </row>
    <row r="70" spans="1:6" ht="33" customHeight="1">
      <c r="A70" s="39" t="s">
        <v>214</v>
      </c>
      <c r="B70" s="40">
        <v>1</v>
      </c>
      <c r="C70" s="40">
        <v>13</v>
      </c>
      <c r="D70" s="41" t="s">
        <v>261</v>
      </c>
      <c r="E70" s="41">
        <v>120</v>
      </c>
      <c r="F70" s="44">
        <v>2857524.21</v>
      </c>
    </row>
    <row r="71" spans="1:6" ht="48" customHeight="1">
      <c r="A71" s="39" t="s">
        <v>215</v>
      </c>
      <c r="B71" s="40">
        <v>1</v>
      </c>
      <c r="C71" s="40">
        <v>13</v>
      </c>
      <c r="D71" s="41" t="s">
        <v>261</v>
      </c>
      <c r="E71" s="41">
        <v>240</v>
      </c>
      <c r="F71" s="44">
        <v>494583.54</v>
      </c>
    </row>
    <row r="72" spans="1:6" ht="18" customHeight="1">
      <c r="A72" s="39" t="s">
        <v>262</v>
      </c>
      <c r="B72" s="40">
        <v>2</v>
      </c>
      <c r="C72" s="40"/>
      <c r="D72" s="41"/>
      <c r="E72" s="41"/>
      <c r="F72" s="45">
        <f>F73</f>
        <v>162400</v>
      </c>
    </row>
    <row r="73" spans="1:6" ht="18" customHeight="1">
      <c r="A73" s="39" t="s">
        <v>263</v>
      </c>
      <c r="B73" s="40">
        <v>2</v>
      </c>
      <c r="C73" s="40">
        <v>3</v>
      </c>
      <c r="D73" s="41"/>
      <c r="E73" s="41"/>
      <c r="F73" s="43">
        <f>F74</f>
        <v>162400</v>
      </c>
    </row>
    <row r="74" spans="1:6" ht="63" customHeight="1">
      <c r="A74" s="39" t="s">
        <v>204</v>
      </c>
      <c r="B74" s="40">
        <v>2</v>
      </c>
      <c r="C74" s="40">
        <v>3</v>
      </c>
      <c r="D74" s="41" t="s">
        <v>205</v>
      </c>
      <c r="E74" s="41"/>
      <c r="F74" s="43">
        <f>F75</f>
        <v>162400</v>
      </c>
    </row>
    <row r="75" spans="1:6" ht="63" customHeight="1">
      <c r="A75" s="39" t="s">
        <v>206</v>
      </c>
      <c r="B75" s="40">
        <v>2</v>
      </c>
      <c r="C75" s="40">
        <v>3</v>
      </c>
      <c r="D75" s="41" t="s">
        <v>207</v>
      </c>
      <c r="E75" s="41"/>
      <c r="F75" s="43">
        <f>F76</f>
        <v>162400</v>
      </c>
    </row>
    <row r="76" spans="1:6" ht="48" customHeight="1">
      <c r="A76" s="39" t="s">
        <v>264</v>
      </c>
      <c r="B76" s="40">
        <v>2</v>
      </c>
      <c r="C76" s="40">
        <v>3</v>
      </c>
      <c r="D76" s="41" t="s">
        <v>265</v>
      </c>
      <c r="E76" s="41"/>
      <c r="F76" s="43">
        <f>F77</f>
        <v>162400</v>
      </c>
    </row>
    <row r="77" spans="1:6" ht="33" customHeight="1">
      <c r="A77" s="39" t="s">
        <v>214</v>
      </c>
      <c r="B77" s="40">
        <v>2</v>
      </c>
      <c r="C77" s="40">
        <v>3</v>
      </c>
      <c r="D77" s="41" t="s">
        <v>265</v>
      </c>
      <c r="E77" s="41">
        <v>120</v>
      </c>
      <c r="F77" s="44">
        <v>162400</v>
      </c>
    </row>
    <row r="78" spans="1:6" ht="33" customHeight="1">
      <c r="A78" s="47" t="s">
        <v>266</v>
      </c>
      <c r="B78" s="40">
        <v>3</v>
      </c>
      <c r="C78" s="40"/>
      <c r="D78" s="41"/>
      <c r="E78" s="41"/>
      <c r="F78" s="45">
        <f>F79</f>
        <v>416655.42000000004</v>
      </c>
    </row>
    <row r="79" spans="1:6" ht="48" customHeight="1">
      <c r="A79" s="39" t="s">
        <v>267</v>
      </c>
      <c r="B79" s="40">
        <v>3</v>
      </c>
      <c r="C79" s="40">
        <v>10</v>
      </c>
      <c r="D79" s="41"/>
      <c r="E79" s="41"/>
      <c r="F79" s="43">
        <f>F80+F91</f>
        <v>416655.42000000004</v>
      </c>
    </row>
    <row r="80" spans="1:6" ht="78" customHeight="1">
      <c r="A80" s="39" t="s">
        <v>268</v>
      </c>
      <c r="B80" s="40">
        <v>3</v>
      </c>
      <c r="C80" s="40">
        <v>10</v>
      </c>
      <c r="D80" s="41" t="s">
        <v>269</v>
      </c>
      <c r="E80" s="41"/>
      <c r="F80" s="43">
        <f>F81+F84+F88</f>
        <v>309595.96</v>
      </c>
    </row>
    <row r="81" spans="1:6" ht="48" customHeight="1">
      <c r="A81" s="39" t="s">
        <v>270</v>
      </c>
      <c r="B81" s="40">
        <v>3</v>
      </c>
      <c r="C81" s="40">
        <v>10</v>
      </c>
      <c r="D81" s="41" t="s">
        <v>271</v>
      </c>
      <c r="E81" s="41"/>
      <c r="F81" s="43">
        <f>F82</f>
        <v>53030.3</v>
      </c>
    </row>
    <row r="82" spans="1:6" ht="63" customHeight="1">
      <c r="A82" s="39" t="s">
        <v>272</v>
      </c>
      <c r="B82" s="40">
        <v>3</v>
      </c>
      <c r="C82" s="40">
        <v>10</v>
      </c>
      <c r="D82" s="41" t="s">
        <v>273</v>
      </c>
      <c r="E82" s="41"/>
      <c r="F82" s="43">
        <f>F83</f>
        <v>53030.3</v>
      </c>
    </row>
    <row r="83" spans="1:6" ht="48" customHeight="1">
      <c r="A83" s="39" t="s">
        <v>215</v>
      </c>
      <c r="B83" s="40">
        <v>3</v>
      </c>
      <c r="C83" s="40">
        <v>10</v>
      </c>
      <c r="D83" s="41" t="s">
        <v>273</v>
      </c>
      <c r="E83" s="41">
        <v>240</v>
      </c>
      <c r="F83" s="44">
        <f>35030.3+18000</f>
        <v>53030.3</v>
      </c>
    </row>
    <row r="84" spans="1:6" ht="33" customHeight="1">
      <c r="A84" s="39" t="s">
        <v>274</v>
      </c>
      <c r="B84" s="40">
        <v>3</v>
      </c>
      <c r="C84" s="40">
        <v>10</v>
      </c>
      <c r="D84" s="41" t="s">
        <v>275</v>
      </c>
      <c r="E84" s="41"/>
      <c r="F84" s="43">
        <f>F85</f>
        <v>187878.79</v>
      </c>
    </row>
    <row r="85" spans="1:6" ht="33" customHeight="1">
      <c r="A85" s="39" t="s">
        <v>276</v>
      </c>
      <c r="B85" s="40">
        <v>3</v>
      </c>
      <c r="C85" s="40">
        <v>10</v>
      </c>
      <c r="D85" s="41" t="s">
        <v>277</v>
      </c>
      <c r="E85" s="41"/>
      <c r="F85" s="48">
        <f>F86+F87</f>
        <v>187878.79</v>
      </c>
    </row>
    <row r="86" spans="1:6" ht="33" customHeight="1">
      <c r="A86" s="39" t="s">
        <v>214</v>
      </c>
      <c r="B86" s="40">
        <v>3</v>
      </c>
      <c r="C86" s="40">
        <v>10</v>
      </c>
      <c r="D86" s="41" t="s">
        <v>277</v>
      </c>
      <c r="E86" s="41">
        <v>120</v>
      </c>
      <c r="F86" s="49">
        <v>22988</v>
      </c>
    </row>
    <row r="87" spans="1:6" ht="48" customHeight="1">
      <c r="A87" s="39" t="s">
        <v>215</v>
      </c>
      <c r="B87" s="40">
        <v>3</v>
      </c>
      <c r="C87" s="40">
        <v>10</v>
      </c>
      <c r="D87" s="41" t="s">
        <v>277</v>
      </c>
      <c r="E87" s="41">
        <v>240</v>
      </c>
      <c r="F87" s="49">
        <v>164890.79</v>
      </c>
    </row>
    <row r="88" spans="1:6" ht="33" customHeight="1">
      <c r="A88" s="39" t="s">
        <v>278</v>
      </c>
      <c r="B88" s="40">
        <v>3</v>
      </c>
      <c r="C88" s="40">
        <v>10</v>
      </c>
      <c r="D88" s="41" t="s">
        <v>279</v>
      </c>
      <c r="E88" s="41"/>
      <c r="F88" s="43">
        <f>F89</f>
        <v>68686.87</v>
      </c>
    </row>
    <row r="89" spans="1:6" ht="33" customHeight="1">
      <c r="A89" s="39" t="s">
        <v>280</v>
      </c>
      <c r="B89" s="40">
        <v>3</v>
      </c>
      <c r="C89" s="40">
        <v>10</v>
      </c>
      <c r="D89" s="41" t="s">
        <v>281</v>
      </c>
      <c r="E89" s="41"/>
      <c r="F89" s="43">
        <f>F90</f>
        <v>68686.87</v>
      </c>
    </row>
    <row r="90" spans="1:6" ht="48" customHeight="1">
      <c r="A90" s="39" t="s">
        <v>215</v>
      </c>
      <c r="B90" s="40">
        <v>3</v>
      </c>
      <c r="C90" s="40">
        <v>10</v>
      </c>
      <c r="D90" s="41" t="s">
        <v>281</v>
      </c>
      <c r="E90" s="41">
        <v>240</v>
      </c>
      <c r="F90" s="44">
        <v>68686.87</v>
      </c>
    </row>
    <row r="91" spans="1:6" ht="63" customHeight="1">
      <c r="A91" s="39" t="s">
        <v>204</v>
      </c>
      <c r="B91" s="40">
        <v>3</v>
      </c>
      <c r="C91" s="40">
        <v>10</v>
      </c>
      <c r="D91" s="41" t="s">
        <v>205</v>
      </c>
      <c r="E91" s="41"/>
      <c r="F91" s="43">
        <f>F92</f>
        <v>107059.46</v>
      </c>
    </row>
    <row r="92" spans="1:6" ht="63" customHeight="1">
      <c r="A92" s="39" t="s">
        <v>206</v>
      </c>
      <c r="B92" s="40">
        <v>3</v>
      </c>
      <c r="C92" s="40">
        <v>10</v>
      </c>
      <c r="D92" s="41" t="s">
        <v>207</v>
      </c>
      <c r="E92" s="41"/>
      <c r="F92" s="43">
        <f>F93+F95</f>
        <v>107059.46</v>
      </c>
    </row>
    <row r="93" spans="1:6" ht="48" customHeight="1">
      <c r="A93" s="39" t="s">
        <v>282</v>
      </c>
      <c r="B93" s="40">
        <v>3</v>
      </c>
      <c r="C93" s="40">
        <v>10</v>
      </c>
      <c r="D93" s="41" t="s">
        <v>283</v>
      </c>
      <c r="E93" s="41"/>
      <c r="F93" s="43">
        <f>F94</f>
        <v>107059.46</v>
      </c>
    </row>
    <row r="94" spans="1:6" ht="48" customHeight="1">
      <c r="A94" s="39" t="s">
        <v>215</v>
      </c>
      <c r="B94" s="40">
        <v>3</v>
      </c>
      <c r="C94" s="40">
        <v>10</v>
      </c>
      <c r="D94" s="41" t="s">
        <v>283</v>
      </c>
      <c r="E94" s="41">
        <v>240</v>
      </c>
      <c r="F94" s="44">
        <v>107059.46</v>
      </c>
    </row>
    <row r="95" spans="1:6" ht="48" customHeight="1" hidden="1">
      <c r="A95" s="39" t="s">
        <v>284</v>
      </c>
      <c r="B95" s="40">
        <v>3</v>
      </c>
      <c r="C95" s="40">
        <v>10</v>
      </c>
      <c r="D95" s="41" t="s">
        <v>285</v>
      </c>
      <c r="E95" s="41"/>
      <c r="F95" s="43">
        <f>F96</f>
        <v>0</v>
      </c>
    </row>
    <row r="96" spans="1:6" ht="48" customHeight="1" hidden="1">
      <c r="A96" s="39" t="s">
        <v>215</v>
      </c>
      <c r="B96" s="40">
        <v>3</v>
      </c>
      <c r="C96" s="40">
        <v>10</v>
      </c>
      <c r="D96" s="41" t="s">
        <v>285</v>
      </c>
      <c r="E96" s="41">
        <v>240</v>
      </c>
      <c r="F96" s="44">
        <v>0</v>
      </c>
    </row>
    <row r="97" spans="1:6" ht="18" customHeight="1">
      <c r="A97" s="47" t="s">
        <v>286</v>
      </c>
      <c r="B97" s="40">
        <v>4</v>
      </c>
      <c r="C97" s="40"/>
      <c r="D97" s="41"/>
      <c r="E97" s="41"/>
      <c r="F97" s="45">
        <f>F98+F103+F108</f>
        <v>1130504.3599999999</v>
      </c>
    </row>
    <row r="98" spans="1:6" ht="18" customHeight="1">
      <c r="A98" s="39" t="s">
        <v>287</v>
      </c>
      <c r="B98" s="40">
        <v>4</v>
      </c>
      <c r="C98" s="40">
        <v>9</v>
      </c>
      <c r="D98" s="41"/>
      <c r="E98" s="41"/>
      <c r="F98" s="43">
        <f>F99</f>
        <v>1106688.3599999999</v>
      </c>
    </row>
    <row r="99" spans="1:6" ht="63" customHeight="1">
      <c r="A99" s="39" t="s">
        <v>204</v>
      </c>
      <c r="B99" s="40">
        <v>4</v>
      </c>
      <c r="C99" s="40">
        <v>9</v>
      </c>
      <c r="D99" s="41" t="s">
        <v>205</v>
      </c>
      <c r="E99" s="41"/>
      <c r="F99" s="43">
        <f>F100</f>
        <v>1106688.3599999999</v>
      </c>
    </row>
    <row r="100" spans="1:6" ht="63" customHeight="1">
      <c r="A100" s="39" t="s">
        <v>288</v>
      </c>
      <c r="B100" s="40">
        <v>4</v>
      </c>
      <c r="C100" s="40">
        <v>9</v>
      </c>
      <c r="D100" s="41" t="s">
        <v>207</v>
      </c>
      <c r="E100" s="41"/>
      <c r="F100" s="43">
        <f>F101</f>
        <v>1106688.3599999999</v>
      </c>
    </row>
    <row r="101" spans="1:6" ht="48" customHeight="1">
      <c r="A101" s="39" t="s">
        <v>289</v>
      </c>
      <c r="B101" s="40">
        <v>4</v>
      </c>
      <c r="C101" s="40">
        <v>9</v>
      </c>
      <c r="D101" s="41" t="s">
        <v>290</v>
      </c>
      <c r="E101" s="41"/>
      <c r="F101" s="43">
        <f>F102</f>
        <v>1106688.3599999999</v>
      </c>
    </row>
    <row r="102" spans="1:6" ht="48" customHeight="1">
      <c r="A102" s="39" t="s">
        <v>215</v>
      </c>
      <c r="B102" s="40">
        <v>4</v>
      </c>
      <c r="C102" s="40">
        <v>9</v>
      </c>
      <c r="D102" s="41" t="s">
        <v>290</v>
      </c>
      <c r="E102" s="41">
        <v>240</v>
      </c>
      <c r="F102" s="44">
        <f>185600+642426.75+278661.61</f>
        <v>1106688.3599999999</v>
      </c>
    </row>
    <row r="103" spans="1:6" ht="12.75">
      <c r="A103" s="39" t="s">
        <v>291</v>
      </c>
      <c r="B103" s="40">
        <v>4</v>
      </c>
      <c r="C103" s="40">
        <v>10</v>
      </c>
      <c r="D103" s="41"/>
      <c r="E103" s="41"/>
      <c r="F103" s="43">
        <f>F104</f>
        <v>18816</v>
      </c>
    </row>
    <row r="104" spans="1:6" ht="63" customHeight="1">
      <c r="A104" s="39" t="s">
        <v>204</v>
      </c>
      <c r="B104" s="40">
        <v>4</v>
      </c>
      <c r="C104" s="40">
        <v>10</v>
      </c>
      <c r="D104" s="41" t="s">
        <v>205</v>
      </c>
      <c r="E104" s="41"/>
      <c r="F104" s="43">
        <f>F105</f>
        <v>18816</v>
      </c>
    </row>
    <row r="105" spans="1:6" ht="63" customHeight="1">
      <c r="A105" s="39" t="s">
        <v>206</v>
      </c>
      <c r="B105" s="40">
        <v>4</v>
      </c>
      <c r="C105" s="40">
        <v>10</v>
      </c>
      <c r="D105" s="41" t="s">
        <v>207</v>
      </c>
      <c r="E105" s="41"/>
      <c r="F105" s="43">
        <f>F106</f>
        <v>18816</v>
      </c>
    </row>
    <row r="106" spans="1:6" ht="63" customHeight="1">
      <c r="A106" s="39" t="s">
        <v>292</v>
      </c>
      <c r="B106" s="40">
        <v>4</v>
      </c>
      <c r="C106" s="40">
        <v>10</v>
      </c>
      <c r="D106" s="41" t="s">
        <v>293</v>
      </c>
      <c r="E106" s="41"/>
      <c r="F106" s="43">
        <f>F107</f>
        <v>18816</v>
      </c>
    </row>
    <row r="107" spans="1:6" ht="12.75">
      <c r="A107" s="39" t="s">
        <v>215</v>
      </c>
      <c r="B107" s="40">
        <v>4</v>
      </c>
      <c r="C107" s="40">
        <v>10</v>
      </c>
      <c r="D107" s="41" t="s">
        <v>293</v>
      </c>
      <c r="E107" s="41">
        <v>240</v>
      </c>
      <c r="F107" s="44">
        <f>18816.16-0.16</f>
        <v>18816</v>
      </c>
    </row>
    <row r="108" spans="1:6" ht="33" customHeight="1">
      <c r="A108" s="39" t="s">
        <v>294</v>
      </c>
      <c r="B108" s="40">
        <v>4</v>
      </c>
      <c r="C108" s="40">
        <v>12</v>
      </c>
      <c r="D108" s="41"/>
      <c r="E108" s="41"/>
      <c r="F108" s="45">
        <f>F109</f>
        <v>5000</v>
      </c>
    </row>
    <row r="109" spans="1:6" ht="63" customHeight="1">
      <c r="A109" s="39" t="s">
        <v>204</v>
      </c>
      <c r="B109" s="40">
        <v>4</v>
      </c>
      <c r="C109" s="40">
        <v>12</v>
      </c>
      <c r="D109" s="41" t="s">
        <v>205</v>
      </c>
      <c r="E109" s="41"/>
      <c r="F109" s="43">
        <f>F110</f>
        <v>5000</v>
      </c>
    </row>
    <row r="110" spans="1:6" ht="63" customHeight="1">
      <c r="A110" s="39" t="s">
        <v>288</v>
      </c>
      <c r="B110" s="40">
        <v>4</v>
      </c>
      <c r="C110" s="40">
        <v>12</v>
      </c>
      <c r="D110" s="41" t="s">
        <v>207</v>
      </c>
      <c r="E110" s="41"/>
      <c r="F110" s="43">
        <f>F111</f>
        <v>5000</v>
      </c>
    </row>
    <row r="111" spans="1:6" ht="33" customHeight="1">
      <c r="A111" s="39" t="s">
        <v>295</v>
      </c>
      <c r="B111" s="40">
        <v>4</v>
      </c>
      <c r="C111" s="40">
        <v>12</v>
      </c>
      <c r="D111" s="41" t="s">
        <v>296</v>
      </c>
      <c r="E111" s="41"/>
      <c r="F111" s="43">
        <f>F112</f>
        <v>5000</v>
      </c>
    </row>
    <row r="112" spans="1:6" ht="48" customHeight="1">
      <c r="A112" s="39" t="s">
        <v>215</v>
      </c>
      <c r="B112" s="40">
        <v>4</v>
      </c>
      <c r="C112" s="40">
        <v>12</v>
      </c>
      <c r="D112" s="41" t="s">
        <v>296</v>
      </c>
      <c r="E112" s="41">
        <v>240</v>
      </c>
      <c r="F112" s="44">
        <v>5000</v>
      </c>
    </row>
    <row r="113" spans="1:6" ht="18" customHeight="1">
      <c r="A113" s="39" t="s">
        <v>297</v>
      </c>
      <c r="B113" s="40">
        <v>5</v>
      </c>
      <c r="C113" s="40"/>
      <c r="D113" s="41"/>
      <c r="E113" s="41"/>
      <c r="F113" s="45">
        <f>F114</f>
        <v>418582.13999999996</v>
      </c>
    </row>
    <row r="114" spans="1:6" ht="18" customHeight="1">
      <c r="A114" s="39" t="s">
        <v>298</v>
      </c>
      <c r="B114" s="40">
        <v>5</v>
      </c>
      <c r="C114" s="40">
        <v>3</v>
      </c>
      <c r="D114" s="41"/>
      <c r="E114" s="41"/>
      <c r="F114" s="43">
        <f>F115+F119</f>
        <v>418582.13999999996</v>
      </c>
    </row>
    <row r="115" spans="1:6" ht="63" customHeight="1" hidden="1">
      <c r="A115" s="39" t="s">
        <v>299</v>
      </c>
      <c r="B115" s="40">
        <v>5</v>
      </c>
      <c r="C115" s="40">
        <v>3</v>
      </c>
      <c r="D115" s="41" t="s">
        <v>300</v>
      </c>
      <c r="E115" s="41"/>
      <c r="F115" s="45">
        <f>F116</f>
        <v>0</v>
      </c>
    </row>
    <row r="116" spans="1:6" ht="12.75" hidden="1">
      <c r="A116" s="39" t="s">
        <v>301</v>
      </c>
      <c r="B116" s="40">
        <v>5</v>
      </c>
      <c r="C116" s="40">
        <v>3</v>
      </c>
      <c r="D116" s="41" t="s">
        <v>302</v>
      </c>
      <c r="E116" s="41"/>
      <c r="F116" s="43">
        <f>F117</f>
        <v>0</v>
      </c>
    </row>
    <row r="117" spans="1:6" ht="33" customHeight="1" hidden="1">
      <c r="A117" s="39" t="s">
        <v>303</v>
      </c>
      <c r="B117" s="40">
        <v>5</v>
      </c>
      <c r="C117" s="40">
        <v>3</v>
      </c>
      <c r="D117" s="41" t="s">
        <v>304</v>
      </c>
      <c r="E117" s="41"/>
      <c r="F117" s="45">
        <f>F118</f>
        <v>0</v>
      </c>
    </row>
    <row r="118" spans="1:6" ht="48" customHeight="1" hidden="1">
      <c r="A118" s="39" t="s">
        <v>215</v>
      </c>
      <c r="B118" s="40">
        <v>5</v>
      </c>
      <c r="C118" s="40">
        <v>3</v>
      </c>
      <c r="D118" s="41" t="s">
        <v>304</v>
      </c>
      <c r="E118" s="41">
        <v>240</v>
      </c>
      <c r="F118" s="44">
        <v>0</v>
      </c>
    </row>
    <row r="119" spans="1:6" ht="63" customHeight="1">
      <c r="A119" s="39" t="s">
        <v>204</v>
      </c>
      <c r="B119" s="40">
        <v>5</v>
      </c>
      <c r="C119" s="40">
        <v>3</v>
      </c>
      <c r="D119" s="41" t="s">
        <v>205</v>
      </c>
      <c r="E119" s="41"/>
      <c r="F119" s="45">
        <f>F120</f>
        <v>418582.13999999996</v>
      </c>
    </row>
    <row r="120" spans="1:6" ht="33" customHeight="1">
      <c r="A120" s="39" t="s">
        <v>305</v>
      </c>
      <c r="B120" s="40">
        <v>5</v>
      </c>
      <c r="C120" s="40">
        <v>3</v>
      </c>
      <c r="D120" s="41" t="s">
        <v>306</v>
      </c>
      <c r="E120" s="41"/>
      <c r="F120" s="43">
        <f>F121+F123+F125</f>
        <v>418582.13999999996</v>
      </c>
    </row>
    <row r="121" spans="1:6" ht="18" customHeight="1">
      <c r="A121" s="39" t="s">
        <v>307</v>
      </c>
      <c r="B121" s="40">
        <v>5</v>
      </c>
      <c r="C121" s="40">
        <v>3</v>
      </c>
      <c r="D121" s="41" t="s">
        <v>308</v>
      </c>
      <c r="E121" s="41"/>
      <c r="F121" s="43">
        <f>F122</f>
        <v>327817.06</v>
      </c>
    </row>
    <row r="122" spans="1:6" ht="48" customHeight="1">
      <c r="A122" s="47" t="s">
        <v>215</v>
      </c>
      <c r="B122" s="40">
        <v>5</v>
      </c>
      <c r="C122" s="40">
        <v>3</v>
      </c>
      <c r="D122" s="41" t="s">
        <v>308</v>
      </c>
      <c r="E122" s="41">
        <v>240</v>
      </c>
      <c r="F122" s="44">
        <v>327817.06</v>
      </c>
    </row>
    <row r="123" spans="1:6" ht="18" customHeight="1">
      <c r="A123" s="47" t="s">
        <v>309</v>
      </c>
      <c r="B123" s="40">
        <v>5</v>
      </c>
      <c r="C123" s="40">
        <v>3</v>
      </c>
      <c r="D123" s="41" t="s">
        <v>310</v>
      </c>
      <c r="E123" s="41"/>
      <c r="F123" s="45">
        <f>F124</f>
        <v>44285.35</v>
      </c>
    </row>
    <row r="124" spans="1:6" ht="48" customHeight="1">
      <c r="A124" s="47" t="s">
        <v>215</v>
      </c>
      <c r="B124" s="40">
        <v>5</v>
      </c>
      <c r="C124" s="40">
        <v>3</v>
      </c>
      <c r="D124" s="41" t="s">
        <v>310</v>
      </c>
      <c r="E124" s="41">
        <v>240</v>
      </c>
      <c r="F124" s="44">
        <v>44285.35</v>
      </c>
    </row>
    <row r="125" spans="1:6" ht="33" customHeight="1">
      <c r="A125" s="47" t="s">
        <v>311</v>
      </c>
      <c r="B125" s="40">
        <v>5</v>
      </c>
      <c r="C125" s="40">
        <v>3</v>
      </c>
      <c r="D125" s="41" t="s">
        <v>312</v>
      </c>
      <c r="E125" s="41"/>
      <c r="F125" s="45">
        <f>F126</f>
        <v>46479.73</v>
      </c>
    </row>
    <row r="126" spans="1:6" ht="48" customHeight="1">
      <c r="A126" s="47" t="s">
        <v>215</v>
      </c>
      <c r="B126" s="40">
        <v>5</v>
      </c>
      <c r="C126" s="40">
        <v>3</v>
      </c>
      <c r="D126" s="41" t="s">
        <v>312</v>
      </c>
      <c r="E126" s="41">
        <v>240</v>
      </c>
      <c r="F126" s="44">
        <v>46479.73</v>
      </c>
    </row>
    <row r="127" spans="1:6" ht="12.75">
      <c r="A127" s="47" t="s">
        <v>313</v>
      </c>
      <c r="B127" s="40">
        <v>6</v>
      </c>
      <c r="C127" s="40"/>
      <c r="D127" s="41"/>
      <c r="E127" s="41"/>
      <c r="F127" s="43">
        <f>F128</f>
        <v>1589300</v>
      </c>
    </row>
    <row r="128" spans="1:6" ht="12.75">
      <c r="A128" s="47" t="s">
        <v>314</v>
      </c>
      <c r="B128" s="40">
        <v>6</v>
      </c>
      <c r="C128" s="40">
        <v>5</v>
      </c>
      <c r="D128" s="41"/>
      <c r="E128" s="41"/>
      <c r="F128" s="43">
        <f>F129</f>
        <v>1589300</v>
      </c>
    </row>
    <row r="129" spans="1:6" ht="78" customHeight="1">
      <c r="A129" s="47" t="s">
        <v>315</v>
      </c>
      <c r="B129" s="40">
        <v>6</v>
      </c>
      <c r="C129" s="40">
        <v>5</v>
      </c>
      <c r="D129" s="41" t="s">
        <v>316</v>
      </c>
      <c r="E129" s="41"/>
      <c r="F129" s="43">
        <f>F130</f>
        <v>1589300</v>
      </c>
    </row>
    <row r="130" spans="1:6" ht="12.75">
      <c r="A130" s="47" t="s">
        <v>317</v>
      </c>
      <c r="B130" s="40">
        <v>6</v>
      </c>
      <c r="C130" s="40">
        <v>5</v>
      </c>
      <c r="D130" s="41" t="s">
        <v>318</v>
      </c>
      <c r="E130" s="41"/>
      <c r="F130" s="43">
        <f>F131</f>
        <v>1589300</v>
      </c>
    </row>
    <row r="131" spans="1:8" ht="12.75">
      <c r="A131" s="47" t="s">
        <v>319</v>
      </c>
      <c r="B131" s="40">
        <v>6</v>
      </c>
      <c r="C131" s="40">
        <v>5</v>
      </c>
      <c r="D131" s="50" t="s">
        <v>320</v>
      </c>
      <c r="E131" s="41"/>
      <c r="F131" s="43">
        <f>F132</f>
        <v>1589300</v>
      </c>
      <c r="H131" s="34" t="s">
        <v>321</v>
      </c>
    </row>
    <row r="132" spans="1:6" ht="12.75">
      <c r="A132" s="39" t="s">
        <v>215</v>
      </c>
      <c r="B132" s="40">
        <v>6</v>
      </c>
      <c r="C132" s="40">
        <v>5</v>
      </c>
      <c r="D132" s="50" t="s">
        <v>320</v>
      </c>
      <c r="E132" s="41">
        <v>240</v>
      </c>
      <c r="F132" s="44">
        <f>1123737.37+465562.63</f>
        <v>1589300</v>
      </c>
    </row>
    <row r="133" spans="1:6" ht="18" customHeight="1">
      <c r="A133" s="39" t="s">
        <v>322</v>
      </c>
      <c r="B133" s="40">
        <v>8</v>
      </c>
      <c r="C133" s="40"/>
      <c r="D133" s="41"/>
      <c r="E133" s="41"/>
      <c r="F133" s="45">
        <f>F134+F148</f>
        <v>5041877.19</v>
      </c>
    </row>
    <row r="134" spans="1:6" ht="18" customHeight="1">
      <c r="A134" s="39" t="s">
        <v>323</v>
      </c>
      <c r="B134" s="40">
        <v>8</v>
      </c>
      <c r="C134" s="40">
        <v>1</v>
      </c>
      <c r="D134" s="41"/>
      <c r="E134" s="41"/>
      <c r="F134" s="43">
        <f>F135+F142</f>
        <v>3705305.16</v>
      </c>
    </row>
    <row r="135" spans="1:6" ht="48" customHeight="1">
      <c r="A135" s="39" t="s">
        <v>324</v>
      </c>
      <c r="B135" s="40">
        <v>8</v>
      </c>
      <c r="C135" s="40">
        <v>1</v>
      </c>
      <c r="D135" s="41" t="s">
        <v>325</v>
      </c>
      <c r="E135" s="41"/>
      <c r="F135" s="43">
        <f>F136+F139</f>
        <v>2175219</v>
      </c>
    </row>
    <row r="136" spans="1:6" ht="33" customHeight="1">
      <c r="A136" s="39" t="s">
        <v>326</v>
      </c>
      <c r="B136" s="40">
        <v>8</v>
      </c>
      <c r="C136" s="40">
        <v>1</v>
      </c>
      <c r="D136" s="41" t="s">
        <v>327</v>
      </c>
      <c r="E136" s="41"/>
      <c r="F136" s="43">
        <f>F137</f>
        <v>1412000</v>
      </c>
    </row>
    <row r="137" spans="1:6" ht="48" customHeight="1">
      <c r="A137" s="39" t="s">
        <v>328</v>
      </c>
      <c r="B137" s="40">
        <v>8</v>
      </c>
      <c r="C137" s="40">
        <v>1</v>
      </c>
      <c r="D137" s="41" t="s">
        <v>329</v>
      </c>
      <c r="E137" s="41"/>
      <c r="F137" s="43">
        <f>F138</f>
        <v>1412000</v>
      </c>
    </row>
    <row r="138" spans="1:6" ht="48" customHeight="1">
      <c r="A138" s="39" t="s">
        <v>215</v>
      </c>
      <c r="B138" s="40">
        <v>8</v>
      </c>
      <c r="C138" s="40">
        <v>1</v>
      </c>
      <c r="D138" s="41" t="s">
        <v>329</v>
      </c>
      <c r="E138" s="41">
        <v>240</v>
      </c>
      <c r="F138" s="44">
        <f>2000+1410000</f>
        <v>1412000</v>
      </c>
    </row>
    <row r="139" spans="1:6" ht="48" customHeight="1">
      <c r="A139" s="39" t="s">
        <v>330</v>
      </c>
      <c r="B139" s="40">
        <v>8</v>
      </c>
      <c r="C139" s="40">
        <v>1</v>
      </c>
      <c r="D139" s="41" t="s">
        <v>331</v>
      </c>
      <c r="E139" s="41"/>
      <c r="F139" s="43">
        <f>F140</f>
        <v>763219</v>
      </c>
    </row>
    <row r="140" spans="1:6" ht="45.75" customHeight="1">
      <c r="A140" s="39" t="s">
        <v>332</v>
      </c>
      <c r="B140" s="40">
        <v>8</v>
      </c>
      <c r="C140" s="40">
        <v>1</v>
      </c>
      <c r="D140" s="41" t="s">
        <v>333</v>
      </c>
      <c r="E140" s="41"/>
      <c r="F140" s="43">
        <f>F141</f>
        <v>763219</v>
      </c>
    </row>
    <row r="141" spans="1:6" ht="18" customHeight="1">
      <c r="A141" s="39" t="s">
        <v>334</v>
      </c>
      <c r="B141" s="40">
        <v>8</v>
      </c>
      <c r="C141" s="40">
        <v>1</v>
      </c>
      <c r="D141" s="41" t="s">
        <v>333</v>
      </c>
      <c r="E141" s="41">
        <v>410</v>
      </c>
      <c r="F141" s="44">
        <f>525000+238219</f>
        <v>763219</v>
      </c>
    </row>
    <row r="142" spans="1:6" ht="63" customHeight="1">
      <c r="A142" s="39" t="s">
        <v>335</v>
      </c>
      <c r="B142" s="40">
        <v>8</v>
      </c>
      <c r="C142" s="40">
        <v>1</v>
      </c>
      <c r="D142" s="41" t="s">
        <v>205</v>
      </c>
      <c r="E142" s="41"/>
      <c r="F142" s="43">
        <f>F143</f>
        <v>1530086.1600000001</v>
      </c>
    </row>
    <row r="143" spans="1:6" ht="63" customHeight="1">
      <c r="A143" s="39" t="s">
        <v>288</v>
      </c>
      <c r="B143" s="40">
        <v>8</v>
      </c>
      <c r="C143" s="40">
        <v>1</v>
      </c>
      <c r="D143" s="41" t="s">
        <v>207</v>
      </c>
      <c r="E143" s="41"/>
      <c r="F143" s="43">
        <f>F144</f>
        <v>1530086.1600000001</v>
      </c>
    </row>
    <row r="144" spans="1:6" ht="33" customHeight="1">
      <c r="A144" s="39" t="s">
        <v>336</v>
      </c>
      <c r="B144" s="40">
        <v>8</v>
      </c>
      <c r="C144" s="40">
        <v>1</v>
      </c>
      <c r="D144" s="41" t="s">
        <v>337</v>
      </c>
      <c r="E144" s="41"/>
      <c r="F144" s="43">
        <f>F145+F146+F147</f>
        <v>1530086.1600000001</v>
      </c>
    </row>
    <row r="145" spans="1:6" ht="33" customHeight="1">
      <c r="A145" s="39" t="s">
        <v>338</v>
      </c>
      <c r="B145" s="40">
        <v>8</v>
      </c>
      <c r="C145" s="40">
        <v>1</v>
      </c>
      <c r="D145" s="41" t="s">
        <v>337</v>
      </c>
      <c r="E145" s="41">
        <v>110</v>
      </c>
      <c r="F145" s="44">
        <v>1250530.84</v>
      </c>
    </row>
    <row r="146" spans="1:6" ht="48" customHeight="1">
      <c r="A146" s="39" t="s">
        <v>215</v>
      </c>
      <c r="B146" s="40">
        <v>8</v>
      </c>
      <c r="C146" s="40">
        <v>1</v>
      </c>
      <c r="D146" s="41" t="s">
        <v>337</v>
      </c>
      <c r="E146" s="41">
        <v>240</v>
      </c>
      <c r="F146" s="44">
        <v>253118.97</v>
      </c>
    </row>
    <row r="147" spans="1:6" ht="18" customHeight="1">
      <c r="A147" s="39" t="s">
        <v>216</v>
      </c>
      <c r="B147" s="40">
        <v>8</v>
      </c>
      <c r="C147" s="40">
        <v>1</v>
      </c>
      <c r="D147" s="41" t="s">
        <v>337</v>
      </c>
      <c r="E147" s="41">
        <v>850</v>
      </c>
      <c r="F147" s="44">
        <v>26436.35</v>
      </c>
    </row>
    <row r="148" spans="1:6" ht="33" customHeight="1">
      <c r="A148" s="39" t="s">
        <v>339</v>
      </c>
      <c r="B148" s="40">
        <v>8</v>
      </c>
      <c r="C148" s="40">
        <v>4</v>
      </c>
      <c r="D148" s="41"/>
      <c r="E148" s="41"/>
      <c r="F148" s="45">
        <f>F149</f>
        <v>1336572.03</v>
      </c>
    </row>
    <row r="149" spans="1:6" ht="63" customHeight="1">
      <c r="A149" s="39" t="s">
        <v>204</v>
      </c>
      <c r="B149" s="40">
        <v>8</v>
      </c>
      <c r="C149" s="40">
        <v>4</v>
      </c>
      <c r="D149" s="41" t="s">
        <v>205</v>
      </c>
      <c r="E149" s="41"/>
      <c r="F149" s="43">
        <f>F150</f>
        <v>1336572.03</v>
      </c>
    </row>
    <row r="150" spans="1:6" ht="63" customHeight="1">
      <c r="A150" s="39" t="s">
        <v>206</v>
      </c>
      <c r="B150" s="40">
        <v>8</v>
      </c>
      <c r="C150" s="40">
        <v>4</v>
      </c>
      <c r="D150" s="41" t="s">
        <v>207</v>
      </c>
      <c r="E150" s="41"/>
      <c r="F150" s="43">
        <f>F151</f>
        <v>1336572.03</v>
      </c>
    </row>
    <row r="151" spans="1:6" ht="108.75" customHeight="1">
      <c r="A151" s="39" t="s">
        <v>340</v>
      </c>
      <c r="B151" s="40">
        <v>8</v>
      </c>
      <c r="C151" s="40">
        <v>4</v>
      </c>
      <c r="D151" s="41" t="s">
        <v>341</v>
      </c>
      <c r="E151" s="41"/>
      <c r="F151" s="43">
        <f>F152+F153</f>
        <v>1336572.03</v>
      </c>
    </row>
    <row r="152" spans="1:6" ht="33" customHeight="1">
      <c r="A152" s="39" t="s">
        <v>214</v>
      </c>
      <c r="B152" s="40">
        <v>8</v>
      </c>
      <c r="C152" s="40">
        <v>4</v>
      </c>
      <c r="D152" s="41" t="s">
        <v>341</v>
      </c>
      <c r="E152" s="41">
        <v>120</v>
      </c>
      <c r="F152" s="44">
        <v>1235372.03</v>
      </c>
    </row>
    <row r="153" spans="1:6" ht="48" customHeight="1">
      <c r="A153" s="39" t="s">
        <v>215</v>
      </c>
      <c r="B153" s="40">
        <v>8</v>
      </c>
      <c r="C153" s="40">
        <v>4</v>
      </c>
      <c r="D153" s="41" t="s">
        <v>341</v>
      </c>
      <c r="E153" s="41">
        <v>240</v>
      </c>
      <c r="F153" s="44">
        <f>98900+2300</f>
        <v>101200</v>
      </c>
    </row>
    <row r="154" spans="1:6" ht="18" customHeight="1">
      <c r="A154" s="39" t="s">
        <v>342</v>
      </c>
      <c r="B154" s="40">
        <v>10</v>
      </c>
      <c r="C154" s="40"/>
      <c r="D154" s="41"/>
      <c r="E154" s="41"/>
      <c r="F154" s="45">
        <f>F155+F161</f>
        <v>318540.2</v>
      </c>
    </row>
    <row r="155" spans="1:6" ht="18" customHeight="1">
      <c r="A155" s="39" t="s">
        <v>343</v>
      </c>
      <c r="B155" s="40">
        <v>10</v>
      </c>
      <c r="C155" s="40">
        <v>1</v>
      </c>
      <c r="D155" s="41"/>
      <c r="E155" s="41"/>
      <c r="F155" s="43">
        <f>F156</f>
        <v>307540.2</v>
      </c>
    </row>
    <row r="156" spans="1:6" ht="48" customHeight="1">
      <c r="A156" s="39" t="s">
        <v>344</v>
      </c>
      <c r="B156" s="40">
        <v>10</v>
      </c>
      <c r="C156" s="40">
        <v>1</v>
      </c>
      <c r="D156" s="41" t="s">
        <v>345</v>
      </c>
      <c r="E156" s="41"/>
      <c r="F156" s="43">
        <f>F157</f>
        <v>307540.2</v>
      </c>
    </row>
    <row r="157" spans="1:6" ht="33" customHeight="1">
      <c r="A157" s="51" t="s">
        <v>346</v>
      </c>
      <c r="B157" s="40">
        <v>10</v>
      </c>
      <c r="C157" s="40">
        <v>1</v>
      </c>
      <c r="D157" s="41" t="s">
        <v>347</v>
      </c>
      <c r="E157" s="41"/>
      <c r="F157" s="43">
        <f>F159</f>
        <v>307540.2</v>
      </c>
    </row>
    <row r="158" spans="1:6" ht="33" customHeight="1">
      <c r="A158" s="39" t="s">
        <v>348</v>
      </c>
      <c r="B158" s="40">
        <v>10</v>
      </c>
      <c r="C158" s="40">
        <v>1</v>
      </c>
      <c r="D158" s="41" t="s">
        <v>349</v>
      </c>
      <c r="E158" s="41"/>
      <c r="F158" s="43">
        <f>F159</f>
        <v>307540.2</v>
      </c>
    </row>
    <row r="159" spans="1:6" ht="48" customHeight="1">
      <c r="A159" s="39" t="s">
        <v>350</v>
      </c>
      <c r="B159" s="40">
        <v>10</v>
      </c>
      <c r="C159" s="40">
        <v>1</v>
      </c>
      <c r="D159" s="41" t="s">
        <v>351</v>
      </c>
      <c r="E159" s="41"/>
      <c r="F159" s="43">
        <f>F160</f>
        <v>307540.2</v>
      </c>
    </row>
    <row r="160" spans="1:6" ht="33" customHeight="1">
      <c r="A160" s="39" t="s">
        <v>352</v>
      </c>
      <c r="B160" s="40">
        <v>10</v>
      </c>
      <c r="C160" s="40">
        <v>1</v>
      </c>
      <c r="D160" s="41" t="s">
        <v>351</v>
      </c>
      <c r="E160" s="41">
        <v>310</v>
      </c>
      <c r="F160" s="44">
        <f>296131.2+11409</f>
        <v>307540.2</v>
      </c>
    </row>
    <row r="161" spans="1:6" ht="18" customHeight="1">
      <c r="A161" s="39" t="s">
        <v>353</v>
      </c>
      <c r="B161" s="40">
        <v>10</v>
      </c>
      <c r="C161" s="40">
        <v>3</v>
      </c>
      <c r="D161" s="41"/>
      <c r="E161" s="41"/>
      <c r="F161" s="45">
        <f>F162</f>
        <v>11000</v>
      </c>
    </row>
    <row r="162" spans="1:6" ht="63" customHeight="1">
      <c r="A162" s="39" t="s">
        <v>204</v>
      </c>
      <c r="B162" s="40">
        <v>10</v>
      </c>
      <c r="C162" s="40">
        <v>3</v>
      </c>
      <c r="D162" s="41" t="s">
        <v>205</v>
      </c>
      <c r="E162" s="41"/>
      <c r="F162" s="45">
        <f>F163</f>
        <v>11000</v>
      </c>
    </row>
    <row r="163" spans="1:6" ht="63" customHeight="1">
      <c r="A163" s="39" t="s">
        <v>354</v>
      </c>
      <c r="B163" s="40">
        <v>10</v>
      </c>
      <c r="C163" s="40">
        <v>3</v>
      </c>
      <c r="D163" s="41" t="s">
        <v>207</v>
      </c>
      <c r="E163" s="41"/>
      <c r="F163" s="43">
        <f>F164</f>
        <v>11000</v>
      </c>
    </row>
    <row r="164" spans="1:6" ht="78" customHeight="1">
      <c r="A164" s="52" t="s">
        <v>355</v>
      </c>
      <c r="B164" s="40">
        <v>10</v>
      </c>
      <c r="C164" s="40">
        <v>3</v>
      </c>
      <c r="D164" s="41" t="s">
        <v>356</v>
      </c>
      <c r="E164" s="41"/>
      <c r="F164" s="43">
        <f>F165</f>
        <v>11000</v>
      </c>
    </row>
    <row r="165" spans="1:6" ht="33" customHeight="1">
      <c r="A165" s="39" t="s">
        <v>338</v>
      </c>
      <c r="B165" s="40">
        <v>10</v>
      </c>
      <c r="C165" s="40">
        <v>3</v>
      </c>
      <c r="D165" s="41" t="s">
        <v>356</v>
      </c>
      <c r="E165" s="41">
        <v>110</v>
      </c>
      <c r="F165" s="44">
        <v>11000</v>
      </c>
    </row>
    <row r="166" spans="1:6" ht="18" customHeight="1">
      <c r="A166" s="39" t="s">
        <v>357</v>
      </c>
      <c r="B166" s="40">
        <v>11</v>
      </c>
      <c r="C166" s="40"/>
      <c r="D166" s="41"/>
      <c r="E166" s="41"/>
      <c r="F166" s="45">
        <f>F167</f>
        <v>23868</v>
      </c>
    </row>
    <row r="167" spans="1:6" ht="18" customHeight="1">
      <c r="A167" s="39" t="s">
        <v>358</v>
      </c>
      <c r="B167" s="40">
        <v>11</v>
      </c>
      <c r="C167" s="40">
        <v>1</v>
      </c>
      <c r="D167" s="41"/>
      <c r="E167" s="41"/>
      <c r="F167" s="45">
        <f>F168</f>
        <v>23868</v>
      </c>
    </row>
    <row r="168" spans="1:6" ht="78" customHeight="1">
      <c r="A168" s="39" t="s">
        <v>359</v>
      </c>
      <c r="B168" s="40">
        <v>11</v>
      </c>
      <c r="C168" s="40">
        <v>1</v>
      </c>
      <c r="D168" s="41" t="s">
        <v>360</v>
      </c>
      <c r="E168" s="41"/>
      <c r="F168" s="45">
        <f>F169</f>
        <v>23868</v>
      </c>
    </row>
    <row r="169" spans="1:6" ht="18" customHeight="1">
      <c r="A169" s="39" t="s">
        <v>361</v>
      </c>
      <c r="B169" s="40">
        <v>11</v>
      </c>
      <c r="C169" s="40">
        <v>1</v>
      </c>
      <c r="D169" s="41" t="s">
        <v>362</v>
      </c>
      <c r="E169" s="41"/>
      <c r="F169" s="45">
        <f>F170</f>
        <v>23868</v>
      </c>
    </row>
    <row r="170" spans="1:6" ht="33" customHeight="1">
      <c r="A170" s="39" t="s">
        <v>363</v>
      </c>
      <c r="B170" s="40">
        <v>11</v>
      </c>
      <c r="C170" s="40">
        <v>1</v>
      </c>
      <c r="D170" s="41" t="s">
        <v>364</v>
      </c>
      <c r="E170" s="41"/>
      <c r="F170" s="45">
        <f>F171</f>
        <v>23868</v>
      </c>
    </row>
    <row r="171" spans="1:6" ht="48" customHeight="1">
      <c r="A171" s="39" t="s">
        <v>215</v>
      </c>
      <c r="B171" s="40">
        <v>11</v>
      </c>
      <c r="C171" s="40">
        <v>1</v>
      </c>
      <c r="D171" s="41" t="s">
        <v>364</v>
      </c>
      <c r="E171" s="41">
        <v>240</v>
      </c>
      <c r="F171" s="46">
        <v>23868</v>
      </c>
    </row>
    <row r="172" spans="1:7" ht="19.5" customHeight="1">
      <c r="A172" s="53" t="s">
        <v>365</v>
      </c>
      <c r="B172" s="53"/>
      <c r="C172" s="53"/>
      <c r="D172" s="53"/>
      <c r="E172" s="53"/>
      <c r="F172" s="54">
        <f>F27+F32+F33+F34+F36+F41+F46+F50+F54+F58+F62+F66+F70+F71+F77+F83+F86+F87+F90+F94+F96+F102+F107+F112+F118+F122+F124+F126+F132+F138+F141+F145+F146+F147+F152+F153+F160+F165+F171</f>
        <v>14053394.629999997</v>
      </c>
      <c r="G172" s="22" t="s">
        <v>36</v>
      </c>
    </row>
    <row r="173" spans="1:6" ht="13.5" customHeight="1">
      <c r="A173" s="34"/>
      <c r="B173" s="34"/>
      <c r="C173" s="34"/>
      <c r="D173" s="34"/>
      <c r="E173" s="34"/>
      <c r="F173" s="34"/>
    </row>
    <row r="174" spans="1:176" ht="12.75">
      <c r="A174" s="34" t="s">
        <v>37</v>
      </c>
      <c r="B174" s="34"/>
      <c r="C174" s="34"/>
      <c r="D174" s="34"/>
      <c r="E174" s="34"/>
      <c r="F174" s="34" t="s">
        <v>366</v>
      </c>
      <c r="FT174" s="22"/>
    </row>
    <row r="176" ht="12.75">
      <c r="F176" s="55">
        <f>F22+F72+F78+F97+F113+F127+F133+F154+F166</f>
        <v>14053394.629999999</v>
      </c>
    </row>
    <row r="177" ht="12.75">
      <c r="F177" s="55"/>
    </row>
    <row r="178" ht="12.75">
      <c r="F178" s="55">
        <f>(9529680+186000+68000+18628+(1101315.8+11184.2)+162400)+2167981.63+516884+2000+111000+(169830+8491)</f>
        <v>14053394.629999999</v>
      </c>
    </row>
    <row r="180" ht="12.75">
      <c r="F180" s="56" t="b">
        <f>F172=F178</f>
        <v>1</v>
      </c>
    </row>
  </sheetData>
  <sheetProtection selectLockedCells="1" selectUnlockedCells="1"/>
  <mergeCells count="15">
    <mergeCell ref="C4:D4"/>
    <mergeCell ref="C6:F6"/>
    <mergeCell ref="C12:F12"/>
    <mergeCell ref="A14:F14"/>
    <mergeCell ref="A15:F15"/>
    <mergeCell ref="A16:F16"/>
    <mergeCell ref="A18:A21"/>
    <mergeCell ref="B18:E18"/>
    <mergeCell ref="F18:F19"/>
    <mergeCell ref="B19:B21"/>
    <mergeCell ref="C19:C21"/>
    <mergeCell ref="D19:D21"/>
    <mergeCell ref="E19:E21"/>
    <mergeCell ref="F20:F21"/>
    <mergeCell ref="A172:E172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1"/>
  <sheetViews>
    <sheetView view="pageBreakPreview" zoomScale="74" zoomScaleSheetLayoutView="74" workbookViewId="0" topLeftCell="A1">
      <selection activeCell="O167" sqref="O167"/>
    </sheetView>
  </sheetViews>
  <sheetFormatPr defaultColWidth="9.140625" defaultRowHeight="12.75"/>
  <cols>
    <col min="1" max="1" width="52.7109375" style="22" customWidth="1"/>
    <col min="2" max="3" width="9.7109375" style="22" customWidth="1"/>
    <col min="4" max="4" width="13.140625" style="22" customWidth="1"/>
    <col min="5" max="5" width="15.00390625" style="22" customWidth="1"/>
    <col min="6" max="6" width="9.7109375" style="22" customWidth="1"/>
    <col min="7" max="7" width="24.57421875" style="22" customWidth="1"/>
    <col min="8" max="8" width="3.00390625" style="22" customWidth="1"/>
    <col min="9" max="176" width="8.7109375" style="22" customWidth="1"/>
    <col min="177" max="16384" width="11.57421875" style="57" customWidth="1"/>
  </cols>
  <sheetData>
    <row r="1" spans="3:7" ht="12.75">
      <c r="C1" s="25"/>
      <c r="D1" s="25"/>
      <c r="E1" s="2" t="s">
        <v>367</v>
      </c>
      <c r="F1" s="2"/>
      <c r="G1" s="2"/>
    </row>
    <row r="2" spans="3:7" ht="12.75">
      <c r="C2" s="25"/>
      <c r="D2" s="25"/>
      <c r="E2" s="2" t="s">
        <v>1</v>
      </c>
      <c r="F2" s="2"/>
      <c r="G2" s="2"/>
    </row>
    <row r="3" spans="3:7" ht="12.75">
      <c r="C3" s="25"/>
      <c r="D3" s="25"/>
      <c r="E3" s="2" t="s">
        <v>2</v>
      </c>
      <c r="F3" s="2"/>
      <c r="G3" s="2"/>
    </row>
    <row r="4" spans="3:7" ht="12.75">
      <c r="C4" s="25"/>
      <c r="D4" s="25"/>
      <c r="E4" s="2" t="s">
        <v>3</v>
      </c>
      <c r="F4" s="2"/>
      <c r="G4" s="2"/>
    </row>
    <row r="5" spans="3:7" ht="12.75">
      <c r="C5" s="25"/>
      <c r="D5" s="25"/>
      <c r="E5" s="2"/>
      <c r="F5" s="2"/>
      <c r="G5" s="2"/>
    </row>
    <row r="6" spans="3:7" ht="12.75">
      <c r="C6" s="25"/>
      <c r="D6" s="27" t="s">
        <v>4</v>
      </c>
      <c r="E6" s="2" t="s">
        <v>368</v>
      </c>
      <c r="F6" s="2"/>
      <c r="G6" s="2"/>
    </row>
    <row r="7" spans="3:7" ht="12.75">
      <c r="C7" s="25"/>
      <c r="D7" s="25"/>
      <c r="E7" s="2" t="s">
        <v>6</v>
      </c>
      <c r="F7" s="28"/>
      <c r="G7" s="2"/>
    </row>
    <row r="8" spans="3:7" ht="12.75">
      <c r="C8" s="25"/>
      <c r="D8" s="25"/>
      <c r="E8" s="2" t="s">
        <v>41</v>
      </c>
      <c r="F8" s="28"/>
      <c r="G8" s="2"/>
    </row>
    <row r="9" spans="3:7" ht="12.75">
      <c r="C9" s="25"/>
      <c r="D9" s="25"/>
      <c r="E9" s="2" t="s">
        <v>8</v>
      </c>
      <c r="F9" s="28"/>
      <c r="G9" s="2"/>
    </row>
    <row r="10" spans="3:7" ht="12.75">
      <c r="C10" s="25"/>
      <c r="D10" s="25"/>
      <c r="E10" s="2" t="s">
        <v>42</v>
      </c>
      <c r="F10" s="28"/>
      <c r="G10" s="2"/>
    </row>
    <row r="11" spans="3:7" ht="12.75">
      <c r="C11" s="25"/>
      <c r="D11" s="25"/>
      <c r="E11" s="2" t="s">
        <v>10</v>
      </c>
      <c r="F11" s="2"/>
      <c r="G11" s="2"/>
    </row>
    <row r="12" spans="3:8" ht="12.75">
      <c r="C12" s="25"/>
      <c r="D12" s="25"/>
      <c r="E12" s="2" t="s">
        <v>11</v>
      </c>
      <c r="F12" s="2"/>
      <c r="G12" s="58"/>
      <c r="H12" s="59"/>
    </row>
    <row r="13" ht="12.75" customHeight="1">
      <c r="D13" s="29"/>
    </row>
    <row r="14" spans="1:7" ht="16.5" customHeight="1">
      <c r="A14" s="32" t="s">
        <v>369</v>
      </c>
      <c r="B14" s="32"/>
      <c r="C14" s="32"/>
      <c r="D14" s="32"/>
      <c r="E14" s="32"/>
      <c r="F14" s="32"/>
      <c r="G14" s="32"/>
    </row>
    <row r="15" spans="1:7" ht="16.5" customHeight="1">
      <c r="A15" s="32" t="s">
        <v>13</v>
      </c>
      <c r="B15" s="32"/>
      <c r="C15" s="32"/>
      <c r="D15" s="32"/>
      <c r="E15" s="32"/>
      <c r="F15" s="32"/>
      <c r="G15" s="32"/>
    </row>
    <row r="16" spans="1:7" ht="12.75" customHeight="1">
      <c r="A16" s="60"/>
      <c r="B16" s="32"/>
      <c r="C16" s="60"/>
      <c r="D16" s="60"/>
      <c r="E16" s="60"/>
      <c r="F16" s="60"/>
      <c r="G16" s="60"/>
    </row>
    <row r="17" spans="1:7" ht="12.75" customHeight="1">
      <c r="A17" s="61"/>
      <c r="B17" s="33"/>
      <c r="C17" s="61"/>
      <c r="D17" s="61"/>
      <c r="E17" s="61"/>
      <c r="F17" s="61"/>
      <c r="G17" s="34"/>
    </row>
    <row r="18" spans="1:7" ht="16.5" customHeight="1">
      <c r="A18" s="35" t="s">
        <v>193</v>
      </c>
      <c r="B18" s="35" t="s">
        <v>194</v>
      </c>
      <c r="C18" s="35"/>
      <c r="D18" s="35"/>
      <c r="E18" s="35"/>
      <c r="F18" s="35"/>
      <c r="G18" s="62" t="s">
        <v>195</v>
      </c>
    </row>
    <row r="19" spans="1:7" ht="14.25" customHeight="1">
      <c r="A19" s="35"/>
      <c r="B19" s="35" t="s">
        <v>370</v>
      </c>
      <c r="C19" s="35" t="s">
        <v>196</v>
      </c>
      <c r="D19" s="35" t="s">
        <v>197</v>
      </c>
      <c r="E19" s="35" t="s">
        <v>198</v>
      </c>
      <c r="F19" s="35" t="s">
        <v>199</v>
      </c>
      <c r="G19" s="62" t="s">
        <v>200</v>
      </c>
    </row>
    <row r="20" spans="1:7" ht="14.25" customHeight="1">
      <c r="A20" s="35"/>
      <c r="B20" s="35"/>
      <c r="C20" s="35"/>
      <c r="D20" s="35"/>
      <c r="E20" s="35"/>
      <c r="F20" s="35"/>
      <c r="G20" s="63" t="s">
        <v>201</v>
      </c>
    </row>
    <row r="21" spans="1:7" ht="12.75" customHeight="1">
      <c r="A21" s="35"/>
      <c r="B21" s="35"/>
      <c r="C21" s="35"/>
      <c r="D21" s="35"/>
      <c r="E21" s="35"/>
      <c r="F21" s="35"/>
      <c r="G21" s="63"/>
    </row>
    <row r="22" spans="1:7" ht="33" customHeight="1">
      <c r="A22" s="64" t="s">
        <v>371</v>
      </c>
      <c r="B22" s="65">
        <v>13</v>
      </c>
      <c r="C22" s="35"/>
      <c r="D22" s="35"/>
      <c r="E22" s="35"/>
      <c r="F22" s="35"/>
      <c r="G22" s="66">
        <f>G23+G73+G79+G98+G114+G128+G134+G155+G167</f>
        <v>14053394.629999999</v>
      </c>
    </row>
    <row r="23" spans="1:7" ht="18" customHeight="1">
      <c r="A23" s="39" t="s">
        <v>202</v>
      </c>
      <c r="B23" s="67">
        <v>13</v>
      </c>
      <c r="C23" s="40">
        <v>1</v>
      </c>
      <c r="D23" s="40"/>
      <c r="E23" s="41"/>
      <c r="F23" s="41"/>
      <c r="G23" s="42">
        <f>G24+G29+G38+G43</f>
        <v>4951667.32</v>
      </c>
    </row>
    <row r="24" spans="1:7" ht="48" customHeight="1">
      <c r="A24" s="39" t="s">
        <v>203</v>
      </c>
      <c r="B24" s="67">
        <v>13</v>
      </c>
      <c r="C24" s="40">
        <v>1</v>
      </c>
      <c r="D24" s="40">
        <v>2</v>
      </c>
      <c r="E24" s="41"/>
      <c r="F24" s="41"/>
      <c r="G24" s="43">
        <f>G25</f>
        <v>778108.56</v>
      </c>
    </row>
    <row r="25" spans="1:7" ht="63" customHeight="1">
      <c r="A25" s="39" t="s">
        <v>204</v>
      </c>
      <c r="B25" s="65">
        <v>13</v>
      </c>
      <c r="C25" s="40">
        <v>1</v>
      </c>
      <c r="D25" s="40">
        <v>2</v>
      </c>
      <c r="E25" s="41" t="s">
        <v>205</v>
      </c>
      <c r="F25" s="41"/>
      <c r="G25" s="43">
        <f>G26</f>
        <v>778108.56</v>
      </c>
    </row>
    <row r="26" spans="1:7" ht="48" customHeight="1">
      <c r="A26" s="39" t="s">
        <v>206</v>
      </c>
      <c r="B26" s="67">
        <v>13</v>
      </c>
      <c r="C26" s="40">
        <v>1</v>
      </c>
      <c r="D26" s="40">
        <v>2</v>
      </c>
      <c r="E26" s="41" t="s">
        <v>207</v>
      </c>
      <c r="F26" s="41"/>
      <c r="G26" s="43">
        <f>G27</f>
        <v>778108.56</v>
      </c>
    </row>
    <row r="27" spans="1:7" ht="33" customHeight="1">
      <c r="A27" s="39" t="s">
        <v>208</v>
      </c>
      <c r="B27" s="67">
        <v>13</v>
      </c>
      <c r="C27" s="40">
        <v>1</v>
      </c>
      <c r="D27" s="40">
        <v>2</v>
      </c>
      <c r="E27" s="41" t="s">
        <v>209</v>
      </c>
      <c r="F27" s="41"/>
      <c r="G27" s="43">
        <f>G28</f>
        <v>778108.56</v>
      </c>
    </row>
    <row r="28" spans="1:7" ht="33" customHeight="1">
      <c r="A28" s="39" t="s">
        <v>210</v>
      </c>
      <c r="B28" s="65">
        <v>13</v>
      </c>
      <c r="C28" s="40">
        <v>1</v>
      </c>
      <c r="D28" s="40">
        <v>2</v>
      </c>
      <c r="E28" s="41" t="s">
        <v>209</v>
      </c>
      <c r="F28" s="41">
        <v>120</v>
      </c>
      <c r="G28" s="44">
        <v>778108.56</v>
      </c>
    </row>
    <row r="29" spans="1:7" ht="63" customHeight="1">
      <c r="A29" s="39" t="s">
        <v>211</v>
      </c>
      <c r="B29" s="67">
        <v>13</v>
      </c>
      <c r="C29" s="40">
        <v>1</v>
      </c>
      <c r="D29" s="40">
        <v>4</v>
      </c>
      <c r="E29" s="41"/>
      <c r="F29" s="41"/>
      <c r="G29" s="45">
        <f>G30</f>
        <v>766751.01</v>
      </c>
    </row>
    <row r="30" spans="1:7" ht="63" customHeight="1">
      <c r="A30" s="39" t="s">
        <v>204</v>
      </c>
      <c r="B30" s="67">
        <v>13</v>
      </c>
      <c r="C30" s="40">
        <v>1</v>
      </c>
      <c r="D30" s="40">
        <v>4</v>
      </c>
      <c r="E30" s="41" t="s">
        <v>205</v>
      </c>
      <c r="F30" s="41"/>
      <c r="G30" s="43">
        <f>G31</f>
        <v>766751.01</v>
      </c>
    </row>
    <row r="31" spans="1:7" ht="48" customHeight="1">
      <c r="A31" s="39" t="s">
        <v>206</v>
      </c>
      <c r="B31" s="65">
        <v>13</v>
      </c>
      <c r="C31" s="40">
        <v>1</v>
      </c>
      <c r="D31" s="40">
        <v>4</v>
      </c>
      <c r="E31" s="41" t="s">
        <v>207</v>
      </c>
      <c r="F31" s="41"/>
      <c r="G31" s="43">
        <f>G32+G36</f>
        <v>766751.01</v>
      </c>
    </row>
    <row r="32" spans="1:7" ht="18" customHeight="1">
      <c r="A32" s="39" t="s">
        <v>212</v>
      </c>
      <c r="B32" s="67">
        <v>13</v>
      </c>
      <c r="C32" s="40">
        <v>1</v>
      </c>
      <c r="D32" s="40">
        <v>4</v>
      </c>
      <c r="E32" s="41" t="s">
        <v>213</v>
      </c>
      <c r="F32" s="41"/>
      <c r="G32" s="43">
        <f>G33+G34+G35</f>
        <v>765751.01</v>
      </c>
    </row>
    <row r="33" spans="1:7" ht="33" customHeight="1">
      <c r="A33" s="39" t="s">
        <v>214</v>
      </c>
      <c r="B33" s="67">
        <v>13</v>
      </c>
      <c r="C33" s="40">
        <v>1</v>
      </c>
      <c r="D33" s="40">
        <v>4</v>
      </c>
      <c r="E33" s="41" t="s">
        <v>213</v>
      </c>
      <c r="F33" s="41">
        <v>120</v>
      </c>
      <c r="G33" s="44">
        <v>454753.24</v>
      </c>
    </row>
    <row r="34" spans="1:7" ht="33" customHeight="1">
      <c r="A34" s="39" t="s">
        <v>215</v>
      </c>
      <c r="B34" s="65">
        <v>13</v>
      </c>
      <c r="C34" s="40">
        <v>1</v>
      </c>
      <c r="D34" s="40">
        <v>4</v>
      </c>
      <c r="E34" s="41" t="s">
        <v>213</v>
      </c>
      <c r="F34" s="41">
        <v>240</v>
      </c>
      <c r="G34" s="44">
        <v>272287.6</v>
      </c>
    </row>
    <row r="35" spans="1:7" ht="18" customHeight="1">
      <c r="A35" s="39" t="s">
        <v>216</v>
      </c>
      <c r="B35" s="67">
        <v>13</v>
      </c>
      <c r="C35" s="40">
        <v>1</v>
      </c>
      <c r="D35" s="40">
        <v>4</v>
      </c>
      <c r="E35" s="41" t="s">
        <v>213</v>
      </c>
      <c r="F35" s="41">
        <v>850</v>
      </c>
      <c r="G35" s="44">
        <v>38710.17</v>
      </c>
    </row>
    <row r="36" spans="1:7" ht="59.25" customHeight="1">
      <c r="A36" s="39" t="s">
        <v>217</v>
      </c>
      <c r="B36" s="65">
        <v>13</v>
      </c>
      <c r="C36" s="40">
        <v>1</v>
      </c>
      <c r="D36" s="40">
        <v>4</v>
      </c>
      <c r="E36" s="41" t="s">
        <v>218</v>
      </c>
      <c r="F36" s="41"/>
      <c r="G36" s="43">
        <f>G37</f>
        <v>1000</v>
      </c>
    </row>
    <row r="37" spans="1:7" ht="33" customHeight="1">
      <c r="A37" s="39" t="s">
        <v>215</v>
      </c>
      <c r="B37" s="67">
        <v>13</v>
      </c>
      <c r="C37" s="40">
        <v>1</v>
      </c>
      <c r="D37" s="40">
        <v>4</v>
      </c>
      <c r="E37" s="41" t="s">
        <v>218</v>
      </c>
      <c r="F37" s="41">
        <v>240</v>
      </c>
      <c r="G37" s="44">
        <v>1000</v>
      </c>
    </row>
    <row r="38" spans="1:7" ht="18" customHeight="1">
      <c r="A38" s="39" t="s">
        <v>219</v>
      </c>
      <c r="B38" s="67">
        <v>13</v>
      </c>
      <c r="C38" s="40">
        <v>1</v>
      </c>
      <c r="D38" s="40">
        <v>11</v>
      </c>
      <c r="E38" s="41"/>
      <c r="F38" s="41"/>
      <c r="G38" s="45">
        <f>G39</f>
        <v>47700</v>
      </c>
    </row>
    <row r="39" spans="1:7" ht="63" customHeight="1">
      <c r="A39" s="39" t="s">
        <v>204</v>
      </c>
      <c r="B39" s="65">
        <v>13</v>
      </c>
      <c r="C39" s="40">
        <v>1</v>
      </c>
      <c r="D39" s="40">
        <v>11</v>
      </c>
      <c r="E39" s="41" t="s">
        <v>205</v>
      </c>
      <c r="F39" s="41"/>
      <c r="G39" s="45">
        <f>G40</f>
        <v>47700</v>
      </c>
    </row>
    <row r="40" spans="1:7" ht="48" customHeight="1">
      <c r="A40" s="39" t="s">
        <v>206</v>
      </c>
      <c r="B40" s="67">
        <v>13</v>
      </c>
      <c r="C40" s="40">
        <v>1</v>
      </c>
      <c r="D40" s="40">
        <v>11</v>
      </c>
      <c r="E40" s="41" t="s">
        <v>207</v>
      </c>
      <c r="F40" s="41"/>
      <c r="G40" s="45">
        <f>G41</f>
        <v>47700</v>
      </c>
    </row>
    <row r="41" spans="1:7" ht="33" customHeight="1">
      <c r="A41" s="39" t="s">
        <v>220</v>
      </c>
      <c r="B41" s="67">
        <v>13</v>
      </c>
      <c r="C41" s="40">
        <v>1</v>
      </c>
      <c r="D41" s="40">
        <v>11</v>
      </c>
      <c r="E41" s="41" t="s">
        <v>221</v>
      </c>
      <c r="F41" s="41"/>
      <c r="G41" s="45">
        <f>G42</f>
        <v>47700</v>
      </c>
    </row>
    <row r="42" spans="1:7" ht="18" customHeight="1">
      <c r="A42" s="39" t="s">
        <v>222</v>
      </c>
      <c r="B42" s="65">
        <v>13</v>
      </c>
      <c r="C42" s="40">
        <v>1</v>
      </c>
      <c r="D42" s="40">
        <v>11</v>
      </c>
      <c r="E42" s="41" t="s">
        <v>221</v>
      </c>
      <c r="F42" s="41">
        <v>870</v>
      </c>
      <c r="G42" s="46">
        <v>47700</v>
      </c>
    </row>
    <row r="43" spans="1:7" ht="18" customHeight="1">
      <c r="A43" s="39" t="s">
        <v>223</v>
      </c>
      <c r="B43" s="67">
        <v>13</v>
      </c>
      <c r="C43" s="40">
        <v>1</v>
      </c>
      <c r="D43" s="40">
        <v>13</v>
      </c>
      <c r="E43" s="41"/>
      <c r="F43" s="41"/>
      <c r="G43" s="45">
        <f>G44+G48+G52+G56+G60+G64+G68</f>
        <v>3359107.75</v>
      </c>
    </row>
    <row r="44" spans="1:7" ht="63" customHeight="1">
      <c r="A44" s="39" t="s">
        <v>224</v>
      </c>
      <c r="B44" s="67">
        <v>13</v>
      </c>
      <c r="C44" s="40">
        <v>1</v>
      </c>
      <c r="D44" s="40">
        <v>13</v>
      </c>
      <c r="E44" s="41" t="s">
        <v>225</v>
      </c>
      <c r="F44" s="41"/>
      <c r="G44" s="43">
        <f>G45</f>
        <v>1000</v>
      </c>
    </row>
    <row r="45" spans="1:7" ht="33" customHeight="1">
      <c r="A45" s="39" t="s">
        <v>226</v>
      </c>
      <c r="B45" s="67">
        <v>13</v>
      </c>
      <c r="C45" s="40">
        <v>1</v>
      </c>
      <c r="D45" s="40">
        <v>13</v>
      </c>
      <c r="E45" s="41" t="s">
        <v>227</v>
      </c>
      <c r="F45" s="41"/>
      <c r="G45" s="43">
        <f>G46</f>
        <v>1000</v>
      </c>
    </row>
    <row r="46" spans="1:7" ht="48" customHeight="1">
      <c r="A46" s="39" t="s">
        <v>228</v>
      </c>
      <c r="B46" s="65">
        <v>13</v>
      </c>
      <c r="C46" s="40">
        <v>1</v>
      </c>
      <c r="D46" s="40">
        <v>13</v>
      </c>
      <c r="E46" s="41" t="s">
        <v>229</v>
      </c>
      <c r="F46" s="41"/>
      <c r="G46" s="43">
        <f>G47</f>
        <v>1000</v>
      </c>
    </row>
    <row r="47" spans="1:7" ht="33" customHeight="1">
      <c r="A47" s="39" t="s">
        <v>215</v>
      </c>
      <c r="B47" s="67">
        <v>13</v>
      </c>
      <c r="C47" s="40">
        <v>1</v>
      </c>
      <c r="D47" s="40">
        <v>13</v>
      </c>
      <c r="E47" s="41" t="s">
        <v>229</v>
      </c>
      <c r="F47" s="41">
        <v>240</v>
      </c>
      <c r="G47" s="44">
        <v>1000</v>
      </c>
    </row>
    <row r="48" spans="1:7" ht="48" customHeight="1">
      <c r="A48" s="39" t="s">
        <v>230</v>
      </c>
      <c r="B48" s="67">
        <v>13</v>
      </c>
      <c r="C48" s="40">
        <v>1</v>
      </c>
      <c r="D48" s="40">
        <v>13</v>
      </c>
      <c r="E48" s="41" t="s">
        <v>231</v>
      </c>
      <c r="F48" s="41"/>
      <c r="G48" s="43">
        <f>G49</f>
        <v>2000</v>
      </c>
    </row>
    <row r="49" spans="1:7" ht="33" customHeight="1">
      <c r="A49" s="39" t="s">
        <v>232</v>
      </c>
      <c r="B49" s="65">
        <v>13</v>
      </c>
      <c r="C49" s="40">
        <v>1</v>
      </c>
      <c r="D49" s="40">
        <v>13</v>
      </c>
      <c r="E49" s="41" t="s">
        <v>233</v>
      </c>
      <c r="F49" s="41"/>
      <c r="G49" s="43">
        <f>G51</f>
        <v>2000</v>
      </c>
    </row>
    <row r="50" spans="1:7" ht="33" customHeight="1">
      <c r="A50" s="39" t="s">
        <v>234</v>
      </c>
      <c r="B50" s="67">
        <v>13</v>
      </c>
      <c r="C50" s="40">
        <v>1</v>
      </c>
      <c r="D50" s="40">
        <v>13</v>
      </c>
      <c r="E50" s="41" t="s">
        <v>235</v>
      </c>
      <c r="F50" s="41"/>
      <c r="G50" s="43">
        <f>G51</f>
        <v>2000</v>
      </c>
    </row>
    <row r="51" spans="1:7" ht="33" customHeight="1">
      <c r="A51" s="39" t="s">
        <v>215</v>
      </c>
      <c r="B51" s="67">
        <v>13</v>
      </c>
      <c r="C51" s="40">
        <v>1</v>
      </c>
      <c r="D51" s="40">
        <v>13</v>
      </c>
      <c r="E51" s="41" t="s">
        <v>235</v>
      </c>
      <c r="F51" s="41">
        <v>240</v>
      </c>
      <c r="G51" s="44">
        <v>2000</v>
      </c>
    </row>
    <row r="52" spans="1:7" ht="78" customHeight="1">
      <c r="A52" s="39" t="s">
        <v>236</v>
      </c>
      <c r="B52" s="67">
        <v>13</v>
      </c>
      <c r="C52" s="40">
        <v>1</v>
      </c>
      <c r="D52" s="40">
        <v>13</v>
      </c>
      <c r="E52" s="41" t="s">
        <v>237</v>
      </c>
      <c r="F52" s="41"/>
      <c r="G52" s="43">
        <f>G53</f>
        <v>1000</v>
      </c>
    </row>
    <row r="53" spans="1:7" ht="48" customHeight="1">
      <c r="A53" s="39" t="s">
        <v>238</v>
      </c>
      <c r="B53" s="65">
        <v>13</v>
      </c>
      <c r="C53" s="40">
        <v>1</v>
      </c>
      <c r="D53" s="40">
        <v>13</v>
      </c>
      <c r="E53" s="41" t="s">
        <v>239</v>
      </c>
      <c r="F53" s="41"/>
      <c r="G53" s="43">
        <f>G55</f>
        <v>1000</v>
      </c>
    </row>
    <row r="54" spans="1:7" ht="33" customHeight="1">
      <c r="A54" s="39" t="s">
        <v>240</v>
      </c>
      <c r="B54" s="67">
        <v>13</v>
      </c>
      <c r="C54" s="40">
        <v>1</v>
      </c>
      <c r="D54" s="40">
        <v>13</v>
      </c>
      <c r="E54" s="41" t="s">
        <v>241</v>
      </c>
      <c r="F54" s="41"/>
      <c r="G54" s="43">
        <f>G55</f>
        <v>1000</v>
      </c>
    </row>
    <row r="55" spans="1:7" ht="33" customHeight="1">
      <c r="A55" s="39" t="s">
        <v>215</v>
      </c>
      <c r="B55" s="67">
        <v>13</v>
      </c>
      <c r="C55" s="40">
        <v>1</v>
      </c>
      <c r="D55" s="40">
        <v>13</v>
      </c>
      <c r="E55" s="41" t="s">
        <v>241</v>
      </c>
      <c r="F55" s="41">
        <v>240</v>
      </c>
      <c r="G55" s="44">
        <v>1000</v>
      </c>
    </row>
    <row r="56" spans="1:7" ht="48" customHeight="1">
      <c r="A56" s="39" t="s">
        <v>242</v>
      </c>
      <c r="B56" s="65">
        <v>13</v>
      </c>
      <c r="C56" s="40">
        <v>1</v>
      </c>
      <c r="D56" s="40">
        <v>13</v>
      </c>
      <c r="E56" s="41" t="s">
        <v>243</v>
      </c>
      <c r="F56" s="41"/>
      <c r="G56" s="43">
        <v>1000</v>
      </c>
    </row>
    <row r="57" spans="1:7" ht="48" customHeight="1">
      <c r="A57" s="39" t="s">
        <v>244</v>
      </c>
      <c r="B57" s="67">
        <v>13</v>
      </c>
      <c r="C57" s="40">
        <v>1</v>
      </c>
      <c r="D57" s="40">
        <v>13</v>
      </c>
      <c r="E57" s="41" t="s">
        <v>245</v>
      </c>
      <c r="F57" s="41"/>
      <c r="G57" s="43">
        <f>G59</f>
        <v>1000</v>
      </c>
    </row>
    <row r="58" spans="1:7" ht="63" customHeight="1">
      <c r="A58" s="39" t="s">
        <v>246</v>
      </c>
      <c r="B58" s="67">
        <v>13</v>
      </c>
      <c r="C58" s="40">
        <v>1</v>
      </c>
      <c r="D58" s="40">
        <v>13</v>
      </c>
      <c r="E58" s="41" t="s">
        <v>247</v>
      </c>
      <c r="F58" s="41"/>
      <c r="G58" s="43">
        <f>G59</f>
        <v>1000</v>
      </c>
    </row>
    <row r="59" spans="1:7" ht="33" customHeight="1">
      <c r="A59" s="39" t="s">
        <v>215</v>
      </c>
      <c r="B59" s="67">
        <v>13</v>
      </c>
      <c r="C59" s="40">
        <v>1</v>
      </c>
      <c r="D59" s="40">
        <v>13</v>
      </c>
      <c r="E59" s="41" t="s">
        <v>247</v>
      </c>
      <c r="F59" s="41">
        <v>240</v>
      </c>
      <c r="G59" s="44">
        <v>1000</v>
      </c>
    </row>
    <row r="60" spans="1:7" ht="78" customHeight="1">
      <c r="A60" s="39" t="s">
        <v>248</v>
      </c>
      <c r="B60" s="67">
        <v>13</v>
      </c>
      <c r="C60" s="40">
        <v>1</v>
      </c>
      <c r="D60" s="40">
        <v>13</v>
      </c>
      <c r="E60" s="41" t="s">
        <v>249</v>
      </c>
      <c r="F60" s="41"/>
      <c r="G60" s="43">
        <v>1000</v>
      </c>
    </row>
    <row r="61" spans="1:7" ht="18" customHeight="1">
      <c r="A61" s="39" t="s">
        <v>250</v>
      </c>
      <c r="B61" s="67">
        <v>13</v>
      </c>
      <c r="C61" s="40">
        <v>1</v>
      </c>
      <c r="D61" s="40">
        <v>13</v>
      </c>
      <c r="E61" s="41" t="s">
        <v>251</v>
      </c>
      <c r="F61" s="41"/>
      <c r="G61" s="43">
        <f>G63</f>
        <v>1000</v>
      </c>
    </row>
    <row r="62" spans="1:7" ht="63" customHeight="1">
      <c r="A62" s="39" t="s">
        <v>252</v>
      </c>
      <c r="B62" s="67">
        <v>13</v>
      </c>
      <c r="C62" s="40">
        <v>1</v>
      </c>
      <c r="D62" s="40">
        <v>13</v>
      </c>
      <c r="E62" s="41" t="s">
        <v>253</v>
      </c>
      <c r="F62" s="41"/>
      <c r="G62" s="43">
        <f>G63</f>
        <v>1000</v>
      </c>
    </row>
    <row r="63" spans="1:7" ht="33" customHeight="1">
      <c r="A63" s="39" t="s">
        <v>215</v>
      </c>
      <c r="B63" s="67">
        <v>13</v>
      </c>
      <c r="C63" s="40">
        <v>1</v>
      </c>
      <c r="D63" s="40">
        <v>13</v>
      </c>
      <c r="E63" s="41" t="s">
        <v>253</v>
      </c>
      <c r="F63" s="41">
        <v>240</v>
      </c>
      <c r="G63" s="44">
        <v>1000</v>
      </c>
    </row>
    <row r="64" spans="1:7" ht="78" customHeight="1">
      <c r="A64" s="39" t="s">
        <v>254</v>
      </c>
      <c r="B64" s="67">
        <v>13</v>
      </c>
      <c r="C64" s="40">
        <v>1</v>
      </c>
      <c r="D64" s="40">
        <v>13</v>
      </c>
      <c r="E64" s="41" t="s">
        <v>255</v>
      </c>
      <c r="F64" s="41"/>
      <c r="G64" s="43">
        <v>1000</v>
      </c>
    </row>
    <row r="65" spans="1:7" ht="48" customHeight="1">
      <c r="A65" s="39" t="s">
        <v>256</v>
      </c>
      <c r="B65" s="67">
        <v>13</v>
      </c>
      <c r="C65" s="40">
        <v>1</v>
      </c>
      <c r="D65" s="40">
        <v>13</v>
      </c>
      <c r="E65" s="41" t="s">
        <v>257</v>
      </c>
      <c r="F65" s="41"/>
      <c r="G65" s="45">
        <f>G66</f>
        <v>1000</v>
      </c>
    </row>
    <row r="66" spans="1:7" ht="33" customHeight="1">
      <c r="A66" s="39" t="s">
        <v>258</v>
      </c>
      <c r="B66" s="67">
        <v>13</v>
      </c>
      <c r="C66" s="40">
        <v>1</v>
      </c>
      <c r="D66" s="40">
        <v>13</v>
      </c>
      <c r="E66" s="41" t="s">
        <v>259</v>
      </c>
      <c r="F66" s="41"/>
      <c r="G66" s="45">
        <f>G67</f>
        <v>1000</v>
      </c>
    </row>
    <row r="67" spans="1:7" ht="33" customHeight="1">
      <c r="A67" s="39" t="s">
        <v>215</v>
      </c>
      <c r="B67" s="67">
        <v>13</v>
      </c>
      <c r="C67" s="40">
        <v>1</v>
      </c>
      <c r="D67" s="40">
        <v>13</v>
      </c>
      <c r="E67" s="41" t="s">
        <v>259</v>
      </c>
      <c r="F67" s="41">
        <v>240</v>
      </c>
      <c r="G67" s="46">
        <v>1000</v>
      </c>
    </row>
    <row r="68" spans="1:7" ht="63" customHeight="1">
      <c r="A68" s="39" t="s">
        <v>204</v>
      </c>
      <c r="B68" s="67">
        <v>13</v>
      </c>
      <c r="C68" s="40">
        <v>1</v>
      </c>
      <c r="D68" s="40">
        <v>13</v>
      </c>
      <c r="E68" s="41" t="s">
        <v>205</v>
      </c>
      <c r="F68" s="41"/>
      <c r="G68" s="45">
        <f>G69</f>
        <v>3352107.75</v>
      </c>
    </row>
    <row r="69" spans="1:7" ht="48" customHeight="1">
      <c r="A69" s="39" t="s">
        <v>206</v>
      </c>
      <c r="B69" s="67">
        <v>13</v>
      </c>
      <c r="C69" s="40">
        <v>1</v>
      </c>
      <c r="D69" s="40">
        <v>13</v>
      </c>
      <c r="E69" s="41" t="s">
        <v>207</v>
      </c>
      <c r="F69" s="41"/>
      <c r="G69" s="43">
        <f>G70</f>
        <v>3352107.75</v>
      </c>
    </row>
    <row r="70" spans="1:7" ht="33" customHeight="1">
      <c r="A70" s="39" t="s">
        <v>260</v>
      </c>
      <c r="B70" s="67">
        <v>13</v>
      </c>
      <c r="C70" s="40">
        <v>1</v>
      </c>
      <c r="D70" s="40">
        <v>13</v>
      </c>
      <c r="E70" s="41" t="s">
        <v>261</v>
      </c>
      <c r="F70" s="41"/>
      <c r="G70" s="43">
        <f>G71+G72</f>
        <v>3352107.75</v>
      </c>
    </row>
    <row r="71" spans="1:7" ht="33" customHeight="1">
      <c r="A71" s="39" t="s">
        <v>214</v>
      </c>
      <c r="B71" s="67">
        <v>13</v>
      </c>
      <c r="C71" s="40">
        <v>1</v>
      </c>
      <c r="D71" s="40">
        <v>13</v>
      </c>
      <c r="E71" s="41" t="s">
        <v>261</v>
      </c>
      <c r="F71" s="41">
        <v>120</v>
      </c>
      <c r="G71" s="44">
        <v>2857524.21</v>
      </c>
    </row>
    <row r="72" spans="1:7" ht="33" customHeight="1">
      <c r="A72" s="39" t="s">
        <v>215</v>
      </c>
      <c r="B72" s="67">
        <v>13</v>
      </c>
      <c r="C72" s="40">
        <v>1</v>
      </c>
      <c r="D72" s="40">
        <v>13</v>
      </c>
      <c r="E72" s="41" t="s">
        <v>261</v>
      </c>
      <c r="F72" s="41">
        <v>240</v>
      </c>
      <c r="G72" s="44">
        <v>494583.54</v>
      </c>
    </row>
    <row r="73" spans="1:7" ht="18" customHeight="1">
      <c r="A73" s="39" t="s">
        <v>262</v>
      </c>
      <c r="B73" s="67">
        <v>13</v>
      </c>
      <c r="C73" s="40">
        <v>2</v>
      </c>
      <c r="D73" s="40"/>
      <c r="E73" s="41"/>
      <c r="F73" s="41"/>
      <c r="G73" s="45">
        <f>G74</f>
        <v>162400</v>
      </c>
    </row>
    <row r="74" spans="1:7" ht="18" customHeight="1">
      <c r="A74" s="39" t="s">
        <v>263</v>
      </c>
      <c r="B74" s="67">
        <v>13</v>
      </c>
      <c r="C74" s="40">
        <v>2</v>
      </c>
      <c r="D74" s="40">
        <v>3</v>
      </c>
      <c r="E74" s="41"/>
      <c r="F74" s="41"/>
      <c r="G74" s="43">
        <f>G75</f>
        <v>162400</v>
      </c>
    </row>
    <row r="75" spans="1:7" s="68" customFormat="1" ht="63" customHeight="1">
      <c r="A75" s="39" t="s">
        <v>204</v>
      </c>
      <c r="B75" s="67">
        <v>13</v>
      </c>
      <c r="C75" s="40">
        <v>2</v>
      </c>
      <c r="D75" s="40">
        <v>3</v>
      </c>
      <c r="E75" s="41" t="s">
        <v>205</v>
      </c>
      <c r="F75" s="41"/>
      <c r="G75" s="43">
        <f>G76</f>
        <v>162400</v>
      </c>
    </row>
    <row r="76" spans="1:7" ht="48" customHeight="1">
      <c r="A76" s="39" t="s">
        <v>206</v>
      </c>
      <c r="B76" s="67">
        <v>13</v>
      </c>
      <c r="C76" s="40">
        <v>2</v>
      </c>
      <c r="D76" s="40">
        <v>3</v>
      </c>
      <c r="E76" s="41" t="s">
        <v>207</v>
      </c>
      <c r="F76" s="41"/>
      <c r="G76" s="43">
        <f>G77</f>
        <v>162400</v>
      </c>
    </row>
    <row r="77" spans="1:7" ht="48" customHeight="1">
      <c r="A77" s="39" t="s">
        <v>264</v>
      </c>
      <c r="B77" s="67">
        <v>13</v>
      </c>
      <c r="C77" s="40">
        <v>2</v>
      </c>
      <c r="D77" s="40">
        <v>3</v>
      </c>
      <c r="E77" s="41" t="s">
        <v>265</v>
      </c>
      <c r="F77" s="41"/>
      <c r="G77" s="43">
        <f>G78</f>
        <v>162400</v>
      </c>
    </row>
    <row r="78" spans="1:7" ht="33" customHeight="1">
      <c r="A78" s="39" t="s">
        <v>214</v>
      </c>
      <c r="B78" s="67">
        <v>13</v>
      </c>
      <c r="C78" s="40">
        <v>2</v>
      </c>
      <c r="D78" s="40">
        <v>3</v>
      </c>
      <c r="E78" s="41" t="s">
        <v>265</v>
      </c>
      <c r="F78" s="41">
        <v>120</v>
      </c>
      <c r="G78" s="44">
        <v>162400</v>
      </c>
    </row>
    <row r="79" spans="1:7" ht="33" customHeight="1">
      <c r="A79" s="47" t="s">
        <v>266</v>
      </c>
      <c r="B79" s="67">
        <v>13</v>
      </c>
      <c r="C79" s="40">
        <v>3</v>
      </c>
      <c r="D79" s="40"/>
      <c r="E79" s="41"/>
      <c r="F79" s="41"/>
      <c r="G79" s="45">
        <f>G80</f>
        <v>416655.42000000004</v>
      </c>
    </row>
    <row r="80" spans="1:7" ht="48" customHeight="1">
      <c r="A80" s="39" t="s">
        <v>267</v>
      </c>
      <c r="B80" s="67">
        <v>13</v>
      </c>
      <c r="C80" s="40">
        <v>3</v>
      </c>
      <c r="D80" s="40">
        <v>10</v>
      </c>
      <c r="E80" s="41"/>
      <c r="F80" s="41"/>
      <c r="G80" s="43">
        <f>G81+G92</f>
        <v>416655.42000000004</v>
      </c>
    </row>
    <row r="81" spans="1:7" ht="63" customHeight="1">
      <c r="A81" s="39" t="s">
        <v>268</v>
      </c>
      <c r="B81" s="67">
        <v>13</v>
      </c>
      <c r="C81" s="40">
        <v>3</v>
      </c>
      <c r="D81" s="40">
        <v>10</v>
      </c>
      <c r="E81" s="41" t="s">
        <v>269</v>
      </c>
      <c r="F81" s="41"/>
      <c r="G81" s="43">
        <f>G82+G85+G89</f>
        <v>309595.96</v>
      </c>
    </row>
    <row r="82" spans="1:7" ht="48" customHeight="1">
      <c r="A82" s="39" t="s">
        <v>270</v>
      </c>
      <c r="B82" s="67">
        <v>13</v>
      </c>
      <c r="C82" s="40">
        <v>3</v>
      </c>
      <c r="D82" s="40">
        <v>10</v>
      </c>
      <c r="E82" s="41" t="s">
        <v>271</v>
      </c>
      <c r="F82" s="41"/>
      <c r="G82" s="43">
        <f>G83</f>
        <v>53030.3</v>
      </c>
    </row>
    <row r="83" spans="1:7" ht="48" customHeight="1">
      <c r="A83" s="39" t="s">
        <v>272</v>
      </c>
      <c r="B83" s="67">
        <v>13</v>
      </c>
      <c r="C83" s="40">
        <v>3</v>
      </c>
      <c r="D83" s="40">
        <v>10</v>
      </c>
      <c r="E83" s="41" t="s">
        <v>273</v>
      </c>
      <c r="F83" s="41"/>
      <c r="G83" s="43">
        <f>G84</f>
        <v>53030.3</v>
      </c>
    </row>
    <row r="84" spans="1:7" ht="33" customHeight="1">
      <c r="A84" s="39" t="s">
        <v>215</v>
      </c>
      <c r="B84" s="67">
        <v>13</v>
      </c>
      <c r="C84" s="40">
        <v>3</v>
      </c>
      <c r="D84" s="40">
        <v>10</v>
      </c>
      <c r="E84" s="41" t="s">
        <v>273</v>
      </c>
      <c r="F84" s="41">
        <v>240</v>
      </c>
      <c r="G84" s="44">
        <f>35030.3+18000</f>
        <v>53030.3</v>
      </c>
    </row>
    <row r="85" spans="1:7" ht="33" customHeight="1">
      <c r="A85" s="39" t="s">
        <v>274</v>
      </c>
      <c r="B85" s="67">
        <v>13</v>
      </c>
      <c r="C85" s="40">
        <v>3</v>
      </c>
      <c r="D85" s="40">
        <v>10</v>
      </c>
      <c r="E85" s="41" t="s">
        <v>275</v>
      </c>
      <c r="F85" s="41"/>
      <c r="G85" s="43">
        <f>G86</f>
        <v>187878.79</v>
      </c>
    </row>
    <row r="86" spans="1:7" ht="33" customHeight="1">
      <c r="A86" s="39" t="s">
        <v>276</v>
      </c>
      <c r="B86" s="67">
        <v>13</v>
      </c>
      <c r="C86" s="40">
        <v>3</v>
      </c>
      <c r="D86" s="40">
        <v>10</v>
      </c>
      <c r="E86" s="41" t="s">
        <v>277</v>
      </c>
      <c r="F86" s="41"/>
      <c r="G86" s="48">
        <f>G87+G88</f>
        <v>187878.79</v>
      </c>
    </row>
    <row r="87" spans="1:7" ht="33" customHeight="1">
      <c r="A87" s="39" t="s">
        <v>214</v>
      </c>
      <c r="B87" s="67">
        <v>13</v>
      </c>
      <c r="C87" s="40">
        <v>3</v>
      </c>
      <c r="D87" s="40">
        <v>10</v>
      </c>
      <c r="E87" s="41" t="s">
        <v>277</v>
      </c>
      <c r="F87" s="41">
        <v>120</v>
      </c>
      <c r="G87" s="49">
        <v>22988</v>
      </c>
    </row>
    <row r="88" spans="1:7" ht="33" customHeight="1">
      <c r="A88" s="39" t="s">
        <v>215</v>
      </c>
      <c r="B88" s="67">
        <v>13</v>
      </c>
      <c r="C88" s="40">
        <v>3</v>
      </c>
      <c r="D88" s="40">
        <v>10</v>
      </c>
      <c r="E88" s="41" t="s">
        <v>277</v>
      </c>
      <c r="F88" s="41">
        <v>240</v>
      </c>
      <c r="G88" s="49">
        <v>164890.79</v>
      </c>
    </row>
    <row r="89" spans="1:7" ht="18" customHeight="1">
      <c r="A89" s="39" t="s">
        <v>278</v>
      </c>
      <c r="B89" s="67">
        <v>13</v>
      </c>
      <c r="C89" s="40">
        <v>3</v>
      </c>
      <c r="D89" s="40">
        <v>10</v>
      </c>
      <c r="E89" s="41" t="s">
        <v>279</v>
      </c>
      <c r="F89" s="41"/>
      <c r="G89" s="43">
        <f>G90</f>
        <v>68686.87</v>
      </c>
    </row>
    <row r="90" spans="1:7" ht="33" customHeight="1">
      <c r="A90" s="39" t="s">
        <v>280</v>
      </c>
      <c r="B90" s="67">
        <v>13</v>
      </c>
      <c r="C90" s="40">
        <v>3</v>
      </c>
      <c r="D90" s="40">
        <v>10</v>
      </c>
      <c r="E90" s="41" t="s">
        <v>281</v>
      </c>
      <c r="F90" s="41"/>
      <c r="G90" s="43">
        <f>G91</f>
        <v>68686.87</v>
      </c>
    </row>
    <row r="91" spans="1:7" ht="33" customHeight="1">
      <c r="A91" s="39" t="s">
        <v>215</v>
      </c>
      <c r="B91" s="67">
        <v>13</v>
      </c>
      <c r="C91" s="40">
        <v>3</v>
      </c>
      <c r="D91" s="40">
        <v>10</v>
      </c>
      <c r="E91" s="41" t="s">
        <v>281</v>
      </c>
      <c r="F91" s="41">
        <v>240</v>
      </c>
      <c r="G91" s="44">
        <v>68686.87</v>
      </c>
    </row>
    <row r="92" spans="1:7" ht="63" customHeight="1">
      <c r="A92" s="39" t="s">
        <v>204</v>
      </c>
      <c r="B92" s="67">
        <v>13</v>
      </c>
      <c r="C92" s="40">
        <v>3</v>
      </c>
      <c r="D92" s="40">
        <v>10</v>
      </c>
      <c r="E92" s="41" t="s">
        <v>205</v>
      </c>
      <c r="F92" s="41"/>
      <c r="G92" s="43">
        <f>G93</f>
        <v>107059.46</v>
      </c>
    </row>
    <row r="93" spans="1:7" ht="48" customHeight="1">
      <c r="A93" s="39" t="s">
        <v>206</v>
      </c>
      <c r="B93" s="67">
        <v>13</v>
      </c>
      <c r="C93" s="40">
        <v>3</v>
      </c>
      <c r="D93" s="40">
        <v>10</v>
      </c>
      <c r="E93" s="41" t="s">
        <v>207</v>
      </c>
      <c r="F93" s="41"/>
      <c r="G93" s="43">
        <f>G94+G96</f>
        <v>107059.46</v>
      </c>
    </row>
    <row r="94" spans="1:7" ht="48" customHeight="1">
      <c r="A94" s="39" t="s">
        <v>282</v>
      </c>
      <c r="B94" s="67">
        <v>13</v>
      </c>
      <c r="C94" s="40">
        <v>3</v>
      </c>
      <c r="D94" s="40">
        <v>10</v>
      </c>
      <c r="E94" s="41" t="s">
        <v>283</v>
      </c>
      <c r="F94" s="41"/>
      <c r="G94" s="43">
        <f>G95</f>
        <v>107059.46</v>
      </c>
    </row>
    <row r="95" spans="1:7" ht="33" customHeight="1">
      <c r="A95" s="39" t="s">
        <v>215</v>
      </c>
      <c r="B95" s="67">
        <v>13</v>
      </c>
      <c r="C95" s="40">
        <v>3</v>
      </c>
      <c r="D95" s="40">
        <v>10</v>
      </c>
      <c r="E95" s="41" t="s">
        <v>283</v>
      </c>
      <c r="F95" s="41">
        <v>240</v>
      </c>
      <c r="G95" s="44">
        <v>107059.46</v>
      </c>
    </row>
    <row r="96" spans="1:7" ht="48" customHeight="1" hidden="1">
      <c r="A96" s="39" t="s">
        <v>284</v>
      </c>
      <c r="B96" s="67">
        <v>13</v>
      </c>
      <c r="C96" s="40">
        <v>3</v>
      </c>
      <c r="D96" s="40">
        <v>10</v>
      </c>
      <c r="E96" s="41" t="s">
        <v>285</v>
      </c>
      <c r="F96" s="41"/>
      <c r="G96" s="43">
        <f>G97</f>
        <v>0</v>
      </c>
    </row>
    <row r="97" spans="1:7" ht="33" customHeight="1" hidden="1">
      <c r="A97" s="39" t="s">
        <v>215</v>
      </c>
      <c r="B97" s="67">
        <v>13</v>
      </c>
      <c r="C97" s="40">
        <v>3</v>
      </c>
      <c r="D97" s="40">
        <v>10</v>
      </c>
      <c r="E97" s="41" t="s">
        <v>285</v>
      </c>
      <c r="F97" s="41">
        <v>240</v>
      </c>
      <c r="G97" s="44">
        <v>0</v>
      </c>
    </row>
    <row r="98" spans="1:7" ht="18" customHeight="1">
      <c r="A98" s="47" t="s">
        <v>286</v>
      </c>
      <c r="B98" s="67">
        <v>13</v>
      </c>
      <c r="C98" s="40">
        <v>4</v>
      </c>
      <c r="D98" s="40"/>
      <c r="E98" s="41"/>
      <c r="F98" s="41"/>
      <c r="G98" s="45">
        <f>G99+G104+G109</f>
        <v>1130504.3599999999</v>
      </c>
    </row>
    <row r="99" spans="1:7" ht="18" customHeight="1">
      <c r="A99" s="39" t="s">
        <v>287</v>
      </c>
      <c r="B99" s="67">
        <v>13</v>
      </c>
      <c r="C99" s="40">
        <v>4</v>
      </c>
      <c r="D99" s="40">
        <v>9</v>
      </c>
      <c r="E99" s="41"/>
      <c r="F99" s="41"/>
      <c r="G99" s="43">
        <f>G100</f>
        <v>1106688.3599999999</v>
      </c>
    </row>
    <row r="100" spans="1:7" ht="63" customHeight="1">
      <c r="A100" s="39" t="s">
        <v>204</v>
      </c>
      <c r="B100" s="69">
        <v>13</v>
      </c>
      <c r="C100" s="40">
        <v>4</v>
      </c>
      <c r="D100" s="40">
        <v>9</v>
      </c>
      <c r="E100" s="41" t="s">
        <v>205</v>
      </c>
      <c r="F100" s="41"/>
      <c r="G100" s="43">
        <f>G101</f>
        <v>1106688.3599999999</v>
      </c>
    </row>
    <row r="101" spans="1:7" ht="48" customHeight="1">
      <c r="A101" s="39" t="s">
        <v>288</v>
      </c>
      <c r="B101" s="67">
        <v>13</v>
      </c>
      <c r="C101" s="40">
        <v>4</v>
      </c>
      <c r="D101" s="40">
        <v>9</v>
      </c>
      <c r="E101" s="41" t="s">
        <v>207</v>
      </c>
      <c r="F101" s="41"/>
      <c r="G101" s="43">
        <f>G102</f>
        <v>1106688.3599999999</v>
      </c>
    </row>
    <row r="102" spans="1:7" ht="48" customHeight="1">
      <c r="A102" s="39" t="s">
        <v>289</v>
      </c>
      <c r="B102" s="67">
        <v>13</v>
      </c>
      <c r="C102" s="40">
        <v>4</v>
      </c>
      <c r="D102" s="40">
        <v>9</v>
      </c>
      <c r="E102" s="41" t="s">
        <v>290</v>
      </c>
      <c r="F102" s="41"/>
      <c r="G102" s="43">
        <f>G103</f>
        <v>1106688.3599999999</v>
      </c>
    </row>
    <row r="103" spans="1:7" ht="33" customHeight="1">
      <c r="A103" s="39" t="s">
        <v>215</v>
      </c>
      <c r="B103" s="67">
        <v>13</v>
      </c>
      <c r="C103" s="40">
        <v>4</v>
      </c>
      <c r="D103" s="40">
        <v>9</v>
      </c>
      <c r="E103" s="41" t="s">
        <v>290</v>
      </c>
      <c r="F103" s="41">
        <v>240</v>
      </c>
      <c r="G103" s="44">
        <f>185600+642426.75+278661.61</f>
        <v>1106688.3599999999</v>
      </c>
    </row>
    <row r="104" spans="1:7" ht="12.75">
      <c r="A104" s="39" t="s">
        <v>291</v>
      </c>
      <c r="B104" s="67">
        <v>13</v>
      </c>
      <c r="C104" s="40">
        <v>4</v>
      </c>
      <c r="D104" s="40">
        <v>10</v>
      </c>
      <c r="E104" s="41"/>
      <c r="F104" s="41"/>
      <c r="G104" s="43">
        <f>G105</f>
        <v>18816</v>
      </c>
    </row>
    <row r="105" spans="1:7" ht="63" customHeight="1">
      <c r="A105" s="39" t="s">
        <v>204</v>
      </c>
      <c r="B105" s="67">
        <v>13</v>
      </c>
      <c r="C105" s="40">
        <v>4</v>
      </c>
      <c r="D105" s="40">
        <v>10</v>
      </c>
      <c r="E105" s="41" t="s">
        <v>205</v>
      </c>
      <c r="F105" s="41"/>
      <c r="G105" s="43">
        <f>G106</f>
        <v>18816</v>
      </c>
    </row>
    <row r="106" spans="1:7" ht="48" customHeight="1">
      <c r="A106" s="39" t="s">
        <v>206</v>
      </c>
      <c r="B106" s="67">
        <v>13</v>
      </c>
      <c r="C106" s="40">
        <v>4</v>
      </c>
      <c r="D106" s="40">
        <v>10</v>
      </c>
      <c r="E106" s="41" t="s">
        <v>207</v>
      </c>
      <c r="F106" s="41"/>
      <c r="G106" s="43">
        <f>G107</f>
        <v>18816</v>
      </c>
    </row>
    <row r="107" spans="1:7" ht="63" customHeight="1">
      <c r="A107" s="39" t="s">
        <v>292</v>
      </c>
      <c r="B107" s="67">
        <v>13</v>
      </c>
      <c r="C107" s="40">
        <v>4</v>
      </c>
      <c r="D107" s="40">
        <v>10</v>
      </c>
      <c r="E107" s="41" t="s">
        <v>293</v>
      </c>
      <c r="F107" s="41"/>
      <c r="G107" s="43">
        <f>G108</f>
        <v>18816</v>
      </c>
    </row>
    <row r="108" spans="1:7" ht="33" customHeight="1">
      <c r="A108" s="39" t="s">
        <v>215</v>
      </c>
      <c r="B108" s="67">
        <v>13</v>
      </c>
      <c r="C108" s="40">
        <v>4</v>
      </c>
      <c r="D108" s="40">
        <v>10</v>
      </c>
      <c r="E108" s="41" t="s">
        <v>293</v>
      </c>
      <c r="F108" s="41">
        <v>240</v>
      </c>
      <c r="G108" s="44">
        <f>18816.16-0.16</f>
        <v>18816</v>
      </c>
    </row>
    <row r="109" spans="1:7" ht="18" customHeight="1">
      <c r="A109" s="39" t="s">
        <v>294</v>
      </c>
      <c r="B109" s="67">
        <v>13</v>
      </c>
      <c r="C109" s="40">
        <v>4</v>
      </c>
      <c r="D109" s="40">
        <v>12</v>
      </c>
      <c r="E109" s="41"/>
      <c r="F109" s="41"/>
      <c r="G109" s="45">
        <f>G110</f>
        <v>5000</v>
      </c>
    </row>
    <row r="110" spans="1:7" ht="63" customHeight="1">
      <c r="A110" s="39" t="s">
        <v>204</v>
      </c>
      <c r="B110" s="65">
        <v>13</v>
      </c>
      <c r="C110" s="40">
        <v>4</v>
      </c>
      <c r="D110" s="40">
        <v>12</v>
      </c>
      <c r="E110" s="41" t="s">
        <v>205</v>
      </c>
      <c r="F110" s="41"/>
      <c r="G110" s="43">
        <f>G111</f>
        <v>5000</v>
      </c>
    </row>
    <row r="111" spans="1:7" ht="48" customHeight="1">
      <c r="A111" s="39" t="s">
        <v>288</v>
      </c>
      <c r="B111" s="67">
        <v>13</v>
      </c>
      <c r="C111" s="40">
        <v>4</v>
      </c>
      <c r="D111" s="40">
        <v>12</v>
      </c>
      <c r="E111" s="41" t="s">
        <v>207</v>
      </c>
      <c r="F111" s="41"/>
      <c r="G111" s="43">
        <f>G112</f>
        <v>5000</v>
      </c>
    </row>
    <row r="112" spans="1:7" ht="33" customHeight="1">
      <c r="A112" s="39" t="s">
        <v>295</v>
      </c>
      <c r="B112" s="67">
        <v>13</v>
      </c>
      <c r="C112" s="40">
        <v>4</v>
      </c>
      <c r="D112" s="40">
        <v>12</v>
      </c>
      <c r="E112" s="41" t="s">
        <v>296</v>
      </c>
      <c r="F112" s="41"/>
      <c r="G112" s="43">
        <f>G113</f>
        <v>5000</v>
      </c>
    </row>
    <row r="113" spans="1:7" ht="33" customHeight="1">
      <c r="A113" s="39" t="s">
        <v>215</v>
      </c>
      <c r="B113" s="65">
        <v>13</v>
      </c>
      <c r="C113" s="40">
        <v>4</v>
      </c>
      <c r="D113" s="40">
        <v>12</v>
      </c>
      <c r="E113" s="41" t="s">
        <v>296</v>
      </c>
      <c r="F113" s="41">
        <v>240</v>
      </c>
      <c r="G113" s="44">
        <v>5000</v>
      </c>
    </row>
    <row r="114" spans="1:7" ht="18" customHeight="1">
      <c r="A114" s="39" t="s">
        <v>297</v>
      </c>
      <c r="B114" s="67">
        <v>13</v>
      </c>
      <c r="C114" s="40">
        <v>5</v>
      </c>
      <c r="D114" s="40"/>
      <c r="E114" s="41"/>
      <c r="F114" s="41"/>
      <c r="G114" s="45">
        <f>G115</f>
        <v>418582.13999999996</v>
      </c>
    </row>
    <row r="115" spans="1:7" ht="18" customHeight="1">
      <c r="A115" s="39" t="s">
        <v>298</v>
      </c>
      <c r="B115" s="67">
        <v>13</v>
      </c>
      <c r="C115" s="40">
        <v>5</v>
      </c>
      <c r="D115" s="40">
        <v>3</v>
      </c>
      <c r="E115" s="41"/>
      <c r="F115" s="41"/>
      <c r="G115" s="43">
        <f>G116+G120</f>
        <v>418582.13999999996</v>
      </c>
    </row>
    <row r="116" spans="1:7" ht="63" customHeight="1" hidden="1">
      <c r="A116" s="39" t="s">
        <v>299</v>
      </c>
      <c r="B116" s="67">
        <v>13</v>
      </c>
      <c r="C116" s="40">
        <v>5</v>
      </c>
      <c r="D116" s="40">
        <v>3</v>
      </c>
      <c r="E116" s="41" t="s">
        <v>300</v>
      </c>
      <c r="F116" s="41"/>
      <c r="G116" s="45">
        <f>G117</f>
        <v>0</v>
      </c>
    </row>
    <row r="117" spans="1:7" ht="12.75" hidden="1">
      <c r="A117" s="39" t="s">
        <v>301</v>
      </c>
      <c r="B117" s="67">
        <v>13</v>
      </c>
      <c r="C117" s="40">
        <v>5</v>
      </c>
      <c r="D117" s="40">
        <v>3</v>
      </c>
      <c r="E117" s="41" t="s">
        <v>302</v>
      </c>
      <c r="F117" s="41"/>
      <c r="G117" s="43">
        <f>G118</f>
        <v>0</v>
      </c>
    </row>
    <row r="118" spans="1:7" ht="33" customHeight="1" hidden="1">
      <c r="A118" s="39" t="s">
        <v>303</v>
      </c>
      <c r="B118" s="67">
        <v>13</v>
      </c>
      <c r="C118" s="40">
        <v>5</v>
      </c>
      <c r="D118" s="40">
        <v>3</v>
      </c>
      <c r="E118" s="41" t="s">
        <v>304</v>
      </c>
      <c r="F118" s="41"/>
      <c r="G118" s="45">
        <f>G119</f>
        <v>0</v>
      </c>
    </row>
    <row r="119" spans="1:7" ht="33" customHeight="1" hidden="1">
      <c r="A119" s="39" t="s">
        <v>215</v>
      </c>
      <c r="B119" s="67">
        <v>13</v>
      </c>
      <c r="C119" s="40">
        <v>5</v>
      </c>
      <c r="D119" s="40">
        <v>3</v>
      </c>
      <c r="E119" s="41" t="s">
        <v>304</v>
      </c>
      <c r="F119" s="41">
        <v>240</v>
      </c>
      <c r="G119" s="44">
        <v>0</v>
      </c>
    </row>
    <row r="120" spans="1:7" ht="63" customHeight="1">
      <c r="A120" s="39" t="s">
        <v>204</v>
      </c>
      <c r="B120" s="67">
        <v>13</v>
      </c>
      <c r="C120" s="40">
        <v>5</v>
      </c>
      <c r="D120" s="40">
        <v>3</v>
      </c>
      <c r="E120" s="41" t="s">
        <v>205</v>
      </c>
      <c r="F120" s="41"/>
      <c r="G120" s="45">
        <f>G121</f>
        <v>418582.13999999996</v>
      </c>
    </row>
    <row r="121" spans="1:7" ht="33" customHeight="1">
      <c r="A121" s="39" t="s">
        <v>305</v>
      </c>
      <c r="B121" s="67">
        <v>13</v>
      </c>
      <c r="C121" s="40">
        <v>5</v>
      </c>
      <c r="D121" s="40">
        <v>3</v>
      </c>
      <c r="E121" s="41" t="s">
        <v>306</v>
      </c>
      <c r="F121" s="41"/>
      <c r="G121" s="43">
        <f>G122+G124+G126</f>
        <v>418582.13999999996</v>
      </c>
    </row>
    <row r="122" spans="1:7" ht="18" customHeight="1">
      <c r="A122" s="39" t="s">
        <v>307</v>
      </c>
      <c r="B122" s="67">
        <v>13</v>
      </c>
      <c r="C122" s="40">
        <v>5</v>
      </c>
      <c r="D122" s="40">
        <v>3</v>
      </c>
      <c r="E122" s="41" t="s">
        <v>308</v>
      </c>
      <c r="F122" s="41"/>
      <c r="G122" s="43">
        <f>G123</f>
        <v>327817.06</v>
      </c>
    </row>
    <row r="123" spans="1:7" ht="33" customHeight="1">
      <c r="A123" s="47" t="s">
        <v>215</v>
      </c>
      <c r="B123" s="67">
        <v>13</v>
      </c>
      <c r="C123" s="40">
        <v>5</v>
      </c>
      <c r="D123" s="40">
        <v>3</v>
      </c>
      <c r="E123" s="41" t="s">
        <v>308</v>
      </c>
      <c r="F123" s="41">
        <v>240</v>
      </c>
      <c r="G123" s="44">
        <v>327817.06</v>
      </c>
    </row>
    <row r="124" spans="1:7" ht="18" customHeight="1">
      <c r="A124" s="47" t="s">
        <v>309</v>
      </c>
      <c r="B124" s="67">
        <v>13</v>
      </c>
      <c r="C124" s="40">
        <v>5</v>
      </c>
      <c r="D124" s="40">
        <v>3</v>
      </c>
      <c r="E124" s="41" t="s">
        <v>310</v>
      </c>
      <c r="F124" s="41"/>
      <c r="G124" s="45">
        <f>G125</f>
        <v>44285.35</v>
      </c>
    </row>
    <row r="125" spans="1:7" ht="33" customHeight="1">
      <c r="A125" s="47" t="s">
        <v>215</v>
      </c>
      <c r="B125" s="67">
        <v>13</v>
      </c>
      <c r="C125" s="40">
        <v>5</v>
      </c>
      <c r="D125" s="40">
        <v>3</v>
      </c>
      <c r="E125" s="41" t="s">
        <v>310</v>
      </c>
      <c r="F125" s="41">
        <v>240</v>
      </c>
      <c r="G125" s="44">
        <v>44285.35</v>
      </c>
    </row>
    <row r="126" spans="1:7" ht="33" customHeight="1">
      <c r="A126" s="47" t="s">
        <v>311</v>
      </c>
      <c r="B126" s="67">
        <v>13</v>
      </c>
      <c r="C126" s="40">
        <v>5</v>
      </c>
      <c r="D126" s="40">
        <v>3</v>
      </c>
      <c r="E126" s="41" t="s">
        <v>312</v>
      </c>
      <c r="F126" s="41"/>
      <c r="G126" s="45">
        <f>G127</f>
        <v>46479.73</v>
      </c>
    </row>
    <row r="127" spans="1:7" ht="33" customHeight="1">
      <c r="A127" s="47" t="s">
        <v>215</v>
      </c>
      <c r="B127" s="67">
        <v>13</v>
      </c>
      <c r="C127" s="40">
        <v>5</v>
      </c>
      <c r="D127" s="40">
        <v>3</v>
      </c>
      <c r="E127" s="41" t="s">
        <v>312</v>
      </c>
      <c r="F127" s="41">
        <v>240</v>
      </c>
      <c r="G127" s="44">
        <v>46479.73</v>
      </c>
    </row>
    <row r="128" spans="1:7" ht="12.75">
      <c r="A128" s="47" t="s">
        <v>313</v>
      </c>
      <c r="B128" s="67">
        <v>13</v>
      </c>
      <c r="C128" s="40">
        <v>6</v>
      </c>
      <c r="D128" s="40"/>
      <c r="E128" s="41"/>
      <c r="F128" s="41"/>
      <c r="G128" s="43">
        <f>G129</f>
        <v>1589300</v>
      </c>
    </row>
    <row r="129" spans="1:7" ht="12.75">
      <c r="A129" s="47" t="s">
        <v>314</v>
      </c>
      <c r="B129" s="67">
        <v>13</v>
      </c>
      <c r="C129" s="40">
        <v>6</v>
      </c>
      <c r="D129" s="40">
        <v>5</v>
      </c>
      <c r="E129" s="41"/>
      <c r="F129" s="41"/>
      <c r="G129" s="43">
        <f>G130</f>
        <v>1589300</v>
      </c>
    </row>
    <row r="130" spans="1:7" ht="63" customHeight="1">
      <c r="A130" s="47" t="s">
        <v>315</v>
      </c>
      <c r="B130" s="67">
        <v>13</v>
      </c>
      <c r="C130" s="40">
        <v>6</v>
      </c>
      <c r="D130" s="40">
        <v>5</v>
      </c>
      <c r="E130" s="41" t="s">
        <v>316</v>
      </c>
      <c r="F130" s="41"/>
      <c r="G130" s="43">
        <f>G131</f>
        <v>1589300</v>
      </c>
    </row>
    <row r="131" spans="1:7" ht="12.75">
      <c r="A131" s="47" t="s">
        <v>317</v>
      </c>
      <c r="B131" s="67">
        <v>13</v>
      </c>
      <c r="C131" s="40">
        <v>6</v>
      </c>
      <c r="D131" s="40">
        <v>5</v>
      </c>
      <c r="E131" s="41" t="s">
        <v>318</v>
      </c>
      <c r="F131" s="41"/>
      <c r="G131" s="43">
        <f>G132</f>
        <v>1589300</v>
      </c>
    </row>
    <row r="132" spans="1:9" ht="48" customHeight="1">
      <c r="A132" s="47" t="s">
        <v>319</v>
      </c>
      <c r="B132" s="67">
        <v>13</v>
      </c>
      <c r="C132" s="40">
        <v>6</v>
      </c>
      <c r="D132" s="40">
        <v>5</v>
      </c>
      <c r="E132" s="50" t="s">
        <v>320</v>
      </c>
      <c r="F132" s="41"/>
      <c r="G132" s="43">
        <f>G133</f>
        <v>1589300</v>
      </c>
      <c r="I132" s="34" t="s">
        <v>321</v>
      </c>
    </row>
    <row r="133" spans="1:7" ht="36.75" customHeight="1">
      <c r="A133" s="39" t="s">
        <v>215</v>
      </c>
      <c r="B133" s="67">
        <v>13</v>
      </c>
      <c r="C133" s="40">
        <v>6</v>
      </c>
      <c r="D133" s="40">
        <v>5</v>
      </c>
      <c r="E133" s="50" t="s">
        <v>320</v>
      </c>
      <c r="F133" s="41">
        <v>240</v>
      </c>
      <c r="G133" s="44">
        <f>1123737.37+465562.63</f>
        <v>1589300</v>
      </c>
    </row>
    <row r="134" spans="1:7" ht="18" customHeight="1">
      <c r="A134" s="39" t="s">
        <v>322</v>
      </c>
      <c r="B134" s="67">
        <v>13</v>
      </c>
      <c r="C134" s="40">
        <v>8</v>
      </c>
      <c r="D134" s="40"/>
      <c r="E134" s="41"/>
      <c r="F134" s="41"/>
      <c r="G134" s="45">
        <f>G135+G149</f>
        <v>5041877.19</v>
      </c>
    </row>
    <row r="135" spans="1:7" ht="18" customHeight="1">
      <c r="A135" s="39" t="s">
        <v>323</v>
      </c>
      <c r="B135" s="65">
        <v>13</v>
      </c>
      <c r="C135" s="40">
        <v>8</v>
      </c>
      <c r="D135" s="40">
        <v>1</v>
      </c>
      <c r="E135" s="41"/>
      <c r="F135" s="41"/>
      <c r="G135" s="43">
        <f>G136+G143</f>
        <v>3705305.16</v>
      </c>
    </row>
    <row r="136" spans="1:7" ht="48" customHeight="1">
      <c r="A136" s="39" t="s">
        <v>324</v>
      </c>
      <c r="B136" s="67">
        <v>13</v>
      </c>
      <c r="C136" s="40">
        <v>8</v>
      </c>
      <c r="D136" s="40">
        <v>1</v>
      </c>
      <c r="E136" s="41" t="s">
        <v>325</v>
      </c>
      <c r="F136" s="41"/>
      <c r="G136" s="43">
        <f>G137+G140</f>
        <v>2175219</v>
      </c>
    </row>
    <row r="137" spans="1:7" ht="33" customHeight="1">
      <c r="A137" s="39" t="s">
        <v>326</v>
      </c>
      <c r="B137" s="67">
        <v>13</v>
      </c>
      <c r="C137" s="40">
        <v>8</v>
      </c>
      <c r="D137" s="40">
        <v>1</v>
      </c>
      <c r="E137" s="41" t="s">
        <v>327</v>
      </c>
      <c r="F137" s="41"/>
      <c r="G137" s="43">
        <f>G138</f>
        <v>1412000</v>
      </c>
    </row>
    <row r="138" spans="1:7" ht="48" customHeight="1">
      <c r="A138" s="39" t="s">
        <v>328</v>
      </c>
      <c r="B138" s="65">
        <v>13</v>
      </c>
      <c r="C138" s="40">
        <v>8</v>
      </c>
      <c r="D138" s="40">
        <v>1</v>
      </c>
      <c r="E138" s="41" t="s">
        <v>329</v>
      </c>
      <c r="F138" s="41"/>
      <c r="G138" s="43">
        <f>G139</f>
        <v>1412000</v>
      </c>
    </row>
    <row r="139" spans="1:7" ht="33" customHeight="1">
      <c r="A139" s="39" t="s">
        <v>215</v>
      </c>
      <c r="B139" s="67">
        <v>13</v>
      </c>
      <c r="C139" s="40">
        <v>8</v>
      </c>
      <c r="D139" s="40">
        <v>1</v>
      </c>
      <c r="E139" s="41" t="s">
        <v>329</v>
      </c>
      <c r="F139" s="41">
        <v>240</v>
      </c>
      <c r="G139" s="44">
        <f>2000+1410000</f>
        <v>1412000</v>
      </c>
    </row>
    <row r="140" spans="1:7" ht="48" customHeight="1">
      <c r="A140" s="39" t="s">
        <v>330</v>
      </c>
      <c r="B140" s="67">
        <v>13</v>
      </c>
      <c r="C140" s="40">
        <v>8</v>
      </c>
      <c r="D140" s="40">
        <v>1</v>
      </c>
      <c r="E140" s="41" t="s">
        <v>331</v>
      </c>
      <c r="F140" s="41"/>
      <c r="G140" s="43">
        <f>G141</f>
        <v>763219</v>
      </c>
    </row>
    <row r="141" spans="1:7" ht="12.75">
      <c r="A141" s="39" t="s">
        <v>372</v>
      </c>
      <c r="B141" s="67">
        <v>13</v>
      </c>
      <c r="C141" s="40">
        <v>8</v>
      </c>
      <c r="D141" s="40">
        <v>1</v>
      </c>
      <c r="E141" s="41" t="s">
        <v>333</v>
      </c>
      <c r="F141" s="41"/>
      <c r="G141" s="43">
        <f>G142</f>
        <v>763219</v>
      </c>
    </row>
    <row r="142" spans="1:7" ht="18" customHeight="1">
      <c r="A142" s="39" t="s">
        <v>334</v>
      </c>
      <c r="B142" s="67">
        <v>13</v>
      </c>
      <c r="C142" s="40">
        <v>8</v>
      </c>
      <c r="D142" s="40">
        <v>1</v>
      </c>
      <c r="E142" s="41" t="s">
        <v>333</v>
      </c>
      <c r="F142" s="41">
        <v>410</v>
      </c>
      <c r="G142" s="44">
        <f>525000+238219</f>
        <v>763219</v>
      </c>
    </row>
    <row r="143" spans="1:7" ht="63" customHeight="1">
      <c r="A143" s="39" t="s">
        <v>335</v>
      </c>
      <c r="B143" s="67">
        <v>13</v>
      </c>
      <c r="C143" s="40">
        <v>8</v>
      </c>
      <c r="D143" s="40">
        <v>1</v>
      </c>
      <c r="E143" s="41" t="s">
        <v>205</v>
      </c>
      <c r="F143" s="41"/>
      <c r="G143" s="43">
        <f>G144</f>
        <v>1530086.1600000001</v>
      </c>
    </row>
    <row r="144" spans="1:7" ht="48" customHeight="1">
      <c r="A144" s="39" t="s">
        <v>288</v>
      </c>
      <c r="B144" s="67">
        <v>13</v>
      </c>
      <c r="C144" s="40">
        <v>8</v>
      </c>
      <c r="D144" s="40">
        <v>1</v>
      </c>
      <c r="E144" s="41" t="s">
        <v>207</v>
      </c>
      <c r="F144" s="41"/>
      <c r="G144" s="43">
        <f>G145</f>
        <v>1530086.1600000001</v>
      </c>
    </row>
    <row r="145" spans="1:7" ht="33" customHeight="1">
      <c r="A145" s="39" t="s">
        <v>336</v>
      </c>
      <c r="B145" s="65">
        <v>13</v>
      </c>
      <c r="C145" s="40">
        <v>8</v>
      </c>
      <c r="D145" s="40">
        <v>1</v>
      </c>
      <c r="E145" s="41" t="s">
        <v>337</v>
      </c>
      <c r="F145" s="41"/>
      <c r="G145" s="43">
        <f>G146+G147+G148</f>
        <v>1530086.1600000001</v>
      </c>
    </row>
    <row r="146" spans="1:7" ht="18" customHeight="1">
      <c r="A146" s="39" t="s">
        <v>338</v>
      </c>
      <c r="B146" s="67">
        <v>13</v>
      </c>
      <c r="C146" s="40">
        <v>8</v>
      </c>
      <c r="D146" s="40">
        <v>1</v>
      </c>
      <c r="E146" s="41" t="s">
        <v>337</v>
      </c>
      <c r="F146" s="41">
        <v>110</v>
      </c>
      <c r="G146" s="44">
        <v>1250530.84</v>
      </c>
    </row>
    <row r="147" spans="1:7" ht="33" customHeight="1">
      <c r="A147" s="39" t="s">
        <v>215</v>
      </c>
      <c r="B147" s="65">
        <v>13</v>
      </c>
      <c r="C147" s="40">
        <v>8</v>
      </c>
      <c r="D147" s="40">
        <v>1</v>
      </c>
      <c r="E147" s="41" t="s">
        <v>337</v>
      </c>
      <c r="F147" s="41">
        <v>240</v>
      </c>
      <c r="G147" s="44">
        <v>253118.97</v>
      </c>
    </row>
    <row r="148" spans="1:7" ht="18" customHeight="1">
      <c r="A148" s="39" t="s">
        <v>216</v>
      </c>
      <c r="B148" s="67">
        <v>13</v>
      </c>
      <c r="C148" s="40">
        <v>8</v>
      </c>
      <c r="D148" s="40">
        <v>1</v>
      </c>
      <c r="E148" s="41" t="s">
        <v>337</v>
      </c>
      <c r="F148" s="41">
        <v>850</v>
      </c>
      <c r="G148" s="44">
        <v>26436.35</v>
      </c>
    </row>
    <row r="149" spans="1:7" ht="33" customHeight="1">
      <c r="A149" s="39" t="s">
        <v>339</v>
      </c>
      <c r="B149" s="67">
        <v>13</v>
      </c>
      <c r="C149" s="40">
        <v>8</v>
      </c>
      <c r="D149" s="40">
        <v>4</v>
      </c>
      <c r="E149" s="41"/>
      <c r="F149" s="41"/>
      <c r="G149" s="45">
        <f>G150</f>
        <v>1336572.03</v>
      </c>
    </row>
    <row r="150" spans="1:7" ht="63" customHeight="1">
      <c r="A150" s="39" t="s">
        <v>204</v>
      </c>
      <c r="B150" s="65">
        <v>13</v>
      </c>
      <c r="C150" s="40">
        <v>8</v>
      </c>
      <c r="D150" s="40">
        <v>4</v>
      </c>
      <c r="E150" s="41" t="s">
        <v>205</v>
      </c>
      <c r="F150" s="41"/>
      <c r="G150" s="43">
        <f>G151</f>
        <v>1336572.03</v>
      </c>
    </row>
    <row r="151" spans="1:7" ht="48" customHeight="1">
      <c r="A151" s="39" t="s">
        <v>206</v>
      </c>
      <c r="B151" s="67">
        <v>13</v>
      </c>
      <c r="C151" s="40">
        <v>8</v>
      </c>
      <c r="D151" s="40">
        <v>4</v>
      </c>
      <c r="E151" s="41" t="s">
        <v>207</v>
      </c>
      <c r="F151" s="41"/>
      <c r="G151" s="43">
        <f>G152</f>
        <v>1336572.03</v>
      </c>
    </row>
    <row r="152" spans="1:7" ht="108.75" customHeight="1">
      <c r="A152" s="39" t="s">
        <v>340</v>
      </c>
      <c r="B152" s="67">
        <v>13</v>
      </c>
      <c r="C152" s="40">
        <v>8</v>
      </c>
      <c r="D152" s="40">
        <v>4</v>
      </c>
      <c r="E152" s="41" t="s">
        <v>341</v>
      </c>
      <c r="F152" s="41"/>
      <c r="G152" s="43">
        <f>G153+G154</f>
        <v>1336572.03</v>
      </c>
    </row>
    <row r="153" spans="1:7" ht="33" customHeight="1">
      <c r="A153" s="39" t="s">
        <v>214</v>
      </c>
      <c r="B153" s="65">
        <v>13</v>
      </c>
      <c r="C153" s="40">
        <v>8</v>
      </c>
      <c r="D153" s="40">
        <v>4</v>
      </c>
      <c r="E153" s="41" t="s">
        <v>341</v>
      </c>
      <c r="F153" s="41">
        <v>120</v>
      </c>
      <c r="G153" s="44">
        <v>1235372.03</v>
      </c>
    </row>
    <row r="154" spans="1:7" ht="33" customHeight="1">
      <c r="A154" s="39" t="s">
        <v>215</v>
      </c>
      <c r="B154" s="67">
        <v>13</v>
      </c>
      <c r="C154" s="40">
        <v>8</v>
      </c>
      <c r="D154" s="40">
        <v>4</v>
      </c>
      <c r="E154" s="41" t="s">
        <v>341</v>
      </c>
      <c r="F154" s="41">
        <v>240</v>
      </c>
      <c r="G154" s="44">
        <f>98900+2300</f>
        <v>101200</v>
      </c>
    </row>
    <row r="155" spans="1:7" ht="18" customHeight="1">
      <c r="A155" s="39" t="s">
        <v>342</v>
      </c>
      <c r="B155" s="67">
        <v>13</v>
      </c>
      <c r="C155" s="40">
        <v>10</v>
      </c>
      <c r="D155" s="40"/>
      <c r="E155" s="41"/>
      <c r="F155" s="41"/>
      <c r="G155" s="45">
        <f>G156+G162</f>
        <v>318540.2</v>
      </c>
    </row>
    <row r="156" spans="1:7" ht="18" customHeight="1">
      <c r="A156" s="39" t="s">
        <v>343</v>
      </c>
      <c r="B156" s="65">
        <v>13</v>
      </c>
      <c r="C156" s="40">
        <v>10</v>
      </c>
      <c r="D156" s="40">
        <v>1</v>
      </c>
      <c r="E156" s="41"/>
      <c r="F156" s="41"/>
      <c r="G156" s="43">
        <f>G157</f>
        <v>307540.2</v>
      </c>
    </row>
    <row r="157" spans="1:7" ht="48" customHeight="1">
      <c r="A157" s="39" t="s">
        <v>344</v>
      </c>
      <c r="B157" s="67">
        <v>13</v>
      </c>
      <c r="C157" s="40">
        <v>10</v>
      </c>
      <c r="D157" s="40">
        <v>1</v>
      </c>
      <c r="E157" s="41" t="s">
        <v>345</v>
      </c>
      <c r="F157" s="41"/>
      <c r="G157" s="43">
        <f>G158</f>
        <v>307540.2</v>
      </c>
    </row>
    <row r="158" spans="1:7" ht="33" customHeight="1">
      <c r="A158" s="51" t="s">
        <v>346</v>
      </c>
      <c r="B158" s="67">
        <v>13</v>
      </c>
      <c r="C158" s="40">
        <v>10</v>
      </c>
      <c r="D158" s="40">
        <v>1</v>
      </c>
      <c r="E158" s="41" t="s">
        <v>347</v>
      </c>
      <c r="F158" s="41"/>
      <c r="G158" s="43">
        <f>G160</f>
        <v>307540.2</v>
      </c>
    </row>
    <row r="159" spans="1:7" ht="33" customHeight="1">
      <c r="A159" s="39" t="s">
        <v>348</v>
      </c>
      <c r="B159" s="65">
        <v>13</v>
      </c>
      <c r="C159" s="40">
        <v>10</v>
      </c>
      <c r="D159" s="40">
        <v>1</v>
      </c>
      <c r="E159" s="41" t="s">
        <v>349</v>
      </c>
      <c r="F159" s="41"/>
      <c r="G159" s="43">
        <f>G160</f>
        <v>307540.2</v>
      </c>
    </row>
    <row r="160" spans="1:7" ht="33" customHeight="1">
      <c r="A160" s="39" t="s">
        <v>350</v>
      </c>
      <c r="B160" s="67">
        <v>13</v>
      </c>
      <c r="C160" s="40">
        <v>10</v>
      </c>
      <c r="D160" s="40">
        <v>1</v>
      </c>
      <c r="E160" s="41" t="s">
        <v>351</v>
      </c>
      <c r="F160" s="41"/>
      <c r="G160" s="43">
        <f>G161</f>
        <v>307540.2</v>
      </c>
    </row>
    <row r="161" spans="1:7" ht="33" customHeight="1">
      <c r="A161" s="39" t="s">
        <v>352</v>
      </c>
      <c r="B161" s="65">
        <v>13</v>
      </c>
      <c r="C161" s="40">
        <v>10</v>
      </c>
      <c r="D161" s="40">
        <v>1</v>
      </c>
      <c r="E161" s="41" t="s">
        <v>351</v>
      </c>
      <c r="F161" s="41">
        <v>310</v>
      </c>
      <c r="G161" s="44">
        <f>296131.2+11409</f>
        <v>307540.2</v>
      </c>
    </row>
    <row r="162" spans="1:7" ht="18" customHeight="1">
      <c r="A162" s="39" t="s">
        <v>353</v>
      </c>
      <c r="B162" s="67">
        <v>13</v>
      </c>
      <c r="C162" s="40">
        <v>10</v>
      </c>
      <c r="D162" s="40">
        <v>3</v>
      </c>
      <c r="E162" s="41"/>
      <c r="F162" s="41"/>
      <c r="G162" s="45">
        <f>G163</f>
        <v>11000</v>
      </c>
    </row>
    <row r="163" spans="1:7" ht="63" customHeight="1">
      <c r="A163" s="39" t="s">
        <v>204</v>
      </c>
      <c r="B163" s="67">
        <v>13</v>
      </c>
      <c r="C163" s="40">
        <v>10</v>
      </c>
      <c r="D163" s="40">
        <v>3</v>
      </c>
      <c r="E163" s="41" t="s">
        <v>205</v>
      </c>
      <c r="F163" s="41"/>
      <c r="G163" s="45">
        <f>G164</f>
        <v>11000</v>
      </c>
    </row>
    <row r="164" spans="1:7" ht="12.75">
      <c r="A164" s="39" t="s">
        <v>206</v>
      </c>
      <c r="B164" s="65">
        <v>13</v>
      </c>
      <c r="C164" s="40">
        <v>10</v>
      </c>
      <c r="D164" s="40">
        <v>3</v>
      </c>
      <c r="E164" s="41" t="s">
        <v>207</v>
      </c>
      <c r="F164" s="41"/>
      <c r="G164" s="43">
        <f>G165</f>
        <v>11000</v>
      </c>
    </row>
    <row r="165" spans="1:7" ht="78" customHeight="1">
      <c r="A165" s="52" t="s">
        <v>355</v>
      </c>
      <c r="B165" s="67">
        <v>13</v>
      </c>
      <c r="C165" s="40">
        <v>10</v>
      </c>
      <c r="D165" s="40">
        <v>3</v>
      </c>
      <c r="E165" s="41" t="s">
        <v>356</v>
      </c>
      <c r="F165" s="41"/>
      <c r="G165" s="43">
        <f>G166</f>
        <v>11000</v>
      </c>
    </row>
    <row r="166" spans="1:7" ht="18" customHeight="1">
      <c r="A166" s="39" t="s">
        <v>338</v>
      </c>
      <c r="B166" s="67">
        <v>13</v>
      </c>
      <c r="C166" s="40">
        <v>10</v>
      </c>
      <c r="D166" s="40">
        <v>3</v>
      </c>
      <c r="E166" s="41" t="s">
        <v>356</v>
      </c>
      <c r="F166" s="41">
        <v>110</v>
      </c>
      <c r="G166" s="44">
        <v>11000</v>
      </c>
    </row>
    <row r="167" spans="1:7" ht="18" customHeight="1">
      <c r="A167" s="39" t="s">
        <v>357</v>
      </c>
      <c r="B167" s="65">
        <v>13</v>
      </c>
      <c r="C167" s="40">
        <v>11</v>
      </c>
      <c r="D167" s="40"/>
      <c r="E167" s="41"/>
      <c r="F167" s="41"/>
      <c r="G167" s="45">
        <f>G168</f>
        <v>23868</v>
      </c>
    </row>
    <row r="168" spans="1:7" ht="18" customHeight="1">
      <c r="A168" s="39" t="s">
        <v>358</v>
      </c>
      <c r="B168" s="67">
        <v>13</v>
      </c>
      <c r="C168" s="40">
        <v>11</v>
      </c>
      <c r="D168" s="40">
        <v>1</v>
      </c>
      <c r="E168" s="41"/>
      <c r="F168" s="41"/>
      <c r="G168" s="45">
        <f>G169</f>
        <v>23868</v>
      </c>
    </row>
    <row r="169" spans="1:7" ht="78" customHeight="1">
      <c r="A169" s="39" t="s">
        <v>359</v>
      </c>
      <c r="B169" s="67">
        <v>13</v>
      </c>
      <c r="C169" s="40">
        <v>11</v>
      </c>
      <c r="D169" s="40">
        <v>1</v>
      </c>
      <c r="E169" s="41" t="s">
        <v>360</v>
      </c>
      <c r="F169" s="41"/>
      <c r="G169" s="45">
        <f>G170</f>
        <v>23868</v>
      </c>
    </row>
    <row r="170" spans="1:7" ht="18" customHeight="1">
      <c r="A170" s="39" t="s">
        <v>361</v>
      </c>
      <c r="B170" s="65">
        <v>13</v>
      </c>
      <c r="C170" s="40">
        <v>11</v>
      </c>
      <c r="D170" s="40">
        <v>1</v>
      </c>
      <c r="E170" s="41" t="s">
        <v>362</v>
      </c>
      <c r="F170" s="41"/>
      <c r="G170" s="45">
        <f>G171</f>
        <v>23868</v>
      </c>
    </row>
    <row r="171" spans="1:7" ht="33" customHeight="1">
      <c r="A171" s="39" t="s">
        <v>363</v>
      </c>
      <c r="B171" s="67">
        <v>13</v>
      </c>
      <c r="C171" s="40">
        <v>11</v>
      </c>
      <c r="D171" s="40">
        <v>1</v>
      </c>
      <c r="E171" s="41" t="s">
        <v>364</v>
      </c>
      <c r="F171" s="41"/>
      <c r="G171" s="45">
        <f>G172</f>
        <v>23868</v>
      </c>
    </row>
    <row r="172" spans="1:7" ht="33" customHeight="1">
      <c r="A172" s="39" t="s">
        <v>215</v>
      </c>
      <c r="B172" s="67">
        <v>13</v>
      </c>
      <c r="C172" s="40">
        <v>11</v>
      </c>
      <c r="D172" s="40">
        <v>1</v>
      </c>
      <c r="E172" s="41" t="s">
        <v>364</v>
      </c>
      <c r="F172" s="41">
        <v>240</v>
      </c>
      <c r="G172" s="46">
        <v>23868</v>
      </c>
    </row>
    <row r="173" spans="1:8" ht="12.75">
      <c r="A173" s="70" t="s">
        <v>373</v>
      </c>
      <c r="B173" s="70"/>
      <c r="C173" s="53"/>
      <c r="D173" s="53"/>
      <c r="E173" s="53"/>
      <c r="F173" s="53"/>
      <c r="G173" s="54">
        <f>G28+G33+G34+G35+G37+G42+G47+G51+G55+G59+G63+G67+G71+G72+G78+G84+G87+G88+G91+G95+G97+G103+G108+G113+G119+G123+G125+G127+G133+G139+G142+G146+G147+G148+G153+G154+G161+G166+G172</f>
        <v>14053394.629999997</v>
      </c>
      <c r="H173" s="22" t="s">
        <v>36</v>
      </c>
    </row>
    <row r="174" spans="1:7" ht="12.75">
      <c r="A174" s="34" t="s">
        <v>37</v>
      </c>
      <c r="B174" s="34"/>
      <c r="C174" s="34"/>
      <c r="D174" s="34"/>
      <c r="E174" s="34"/>
      <c r="F174" s="34" t="s">
        <v>366</v>
      </c>
      <c r="G174" s="34"/>
    </row>
    <row r="175" spans="1:7" ht="12.75">
      <c r="A175" s="34"/>
      <c r="B175" s="34"/>
      <c r="C175" s="34"/>
      <c r="D175" s="34"/>
      <c r="E175" s="34"/>
      <c r="F175" s="34"/>
      <c r="G175" s="71"/>
    </row>
    <row r="176" ht="12.75">
      <c r="G176" s="56" t="b">
        <f>G22=G173</f>
        <v>1</v>
      </c>
    </row>
    <row r="178" ht="12.75">
      <c r="G178" s="55">
        <f>(9529680+186000+68000+18628+(1101315.8+11184.2)+162400)+2167981.63+516884+2000+111000+(169830+8491)</f>
        <v>14053394.629999999</v>
      </c>
    </row>
    <row r="181" ht="12.75">
      <c r="G181" s="55" t="b">
        <f>G173=G178</f>
        <v>1</v>
      </c>
    </row>
  </sheetData>
  <sheetProtection selectLockedCells="1" selectUnlockedCells="1"/>
  <mergeCells count="13">
    <mergeCell ref="E1:F1"/>
    <mergeCell ref="E6:G6"/>
    <mergeCell ref="A14:G14"/>
    <mergeCell ref="A15:G15"/>
    <mergeCell ref="A18:A21"/>
    <mergeCell ref="B18:F18"/>
    <mergeCell ref="G18:G19"/>
    <mergeCell ref="B19:B21"/>
    <mergeCell ref="C19:C21"/>
    <mergeCell ref="D19:D21"/>
    <mergeCell ref="E19:E21"/>
    <mergeCell ref="F19:F21"/>
    <mergeCell ref="G20:G21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5"/>
  <sheetViews>
    <sheetView tabSelected="1" view="pageBreakPreview" zoomScale="74" zoomScaleSheetLayoutView="74" workbookViewId="0" topLeftCell="A1">
      <selection activeCell="E4" sqref="E4"/>
    </sheetView>
  </sheetViews>
  <sheetFormatPr defaultColWidth="9.140625" defaultRowHeight="12.75"/>
  <cols>
    <col min="1" max="1" width="50.57421875" style="22" customWidth="1"/>
    <col min="2" max="2" width="16.00390625" style="22" customWidth="1"/>
    <col min="3" max="3" width="9.7109375" style="22" customWidth="1"/>
    <col min="4" max="4" width="10.28125" style="22" customWidth="1"/>
    <col min="5" max="5" width="11.140625" style="22" customWidth="1"/>
    <col min="6" max="6" width="11.00390625" style="22" customWidth="1"/>
    <col min="7" max="7" width="26.00390625" style="22" customWidth="1"/>
    <col min="8" max="8" width="3.00390625" style="22" customWidth="1"/>
    <col min="9" max="176" width="8.7109375" style="22" customWidth="1"/>
    <col min="177" max="16384" width="11.57421875" style="23" customWidth="1"/>
  </cols>
  <sheetData>
    <row r="1" spans="2:7" ht="12.75" customHeight="1">
      <c r="B1" s="72"/>
      <c r="C1" s="25"/>
      <c r="D1" s="25"/>
      <c r="E1" s="2" t="s">
        <v>374</v>
      </c>
      <c r="F1" s="2"/>
      <c r="G1" s="2"/>
    </row>
    <row r="2" spans="2:7" ht="12.75">
      <c r="B2" s="72"/>
      <c r="C2" s="25"/>
      <c r="D2" s="25"/>
      <c r="E2" s="2" t="s">
        <v>1</v>
      </c>
      <c r="F2" s="2"/>
      <c r="G2" s="2"/>
    </row>
    <row r="3" spans="2:7" ht="12.75">
      <c r="B3" s="72"/>
      <c r="C3" s="25"/>
      <c r="D3" s="25"/>
      <c r="E3" s="2" t="s">
        <v>2</v>
      </c>
      <c r="F3" s="2"/>
      <c r="G3" s="2"/>
    </row>
    <row r="4" spans="2:7" ht="12.75" customHeight="1">
      <c r="B4" s="72"/>
      <c r="C4" s="25"/>
      <c r="D4" s="25"/>
      <c r="E4" s="2" t="s">
        <v>3</v>
      </c>
      <c r="F4" s="2"/>
      <c r="G4" s="2"/>
    </row>
    <row r="5" spans="2:7" ht="12.75">
      <c r="B5" s="72"/>
      <c r="C5" s="25"/>
      <c r="D5" s="25"/>
      <c r="E5" s="2"/>
      <c r="F5" s="2"/>
      <c r="G5" s="2"/>
    </row>
    <row r="6" spans="2:7" ht="12.75" customHeight="1">
      <c r="B6" s="72"/>
      <c r="C6" s="25"/>
      <c r="D6" s="73" t="s">
        <v>4</v>
      </c>
      <c r="E6" s="2" t="s">
        <v>375</v>
      </c>
      <c r="F6" s="2"/>
      <c r="G6" s="2"/>
    </row>
    <row r="7" spans="2:7" ht="12.75">
      <c r="B7" s="25"/>
      <c r="C7" s="25"/>
      <c r="D7" s="25"/>
      <c r="E7" s="2" t="s">
        <v>6</v>
      </c>
      <c r="F7" s="28"/>
      <c r="G7" s="2"/>
    </row>
    <row r="8" spans="2:7" ht="12.75">
      <c r="B8" s="25"/>
      <c r="C8" s="25"/>
      <c r="D8" s="25"/>
      <c r="E8" s="2" t="s">
        <v>41</v>
      </c>
      <c r="F8" s="28"/>
      <c r="G8" s="2"/>
    </row>
    <row r="9" spans="2:7" ht="12.75">
      <c r="B9" s="25"/>
      <c r="C9" s="25"/>
      <c r="D9" s="25"/>
      <c r="E9" s="2" t="s">
        <v>8</v>
      </c>
      <c r="F9" s="28"/>
      <c r="G9" s="2"/>
    </row>
    <row r="10" spans="2:7" ht="12.75">
      <c r="B10" s="25"/>
      <c r="C10" s="25"/>
      <c r="D10" s="25"/>
      <c r="E10" s="2" t="s">
        <v>42</v>
      </c>
      <c r="F10" s="28"/>
      <c r="G10" s="2"/>
    </row>
    <row r="11" spans="2:7" ht="12.75">
      <c r="B11" s="25"/>
      <c r="C11" s="25"/>
      <c r="D11" s="25"/>
      <c r="E11" s="2" t="s">
        <v>10</v>
      </c>
      <c r="F11" s="2"/>
      <c r="G11" s="2"/>
    </row>
    <row r="12" spans="2:8" ht="12.75">
      <c r="B12" s="25"/>
      <c r="C12" s="25"/>
      <c r="D12" s="25"/>
      <c r="E12" s="2" t="s">
        <v>11</v>
      </c>
      <c r="F12" s="2"/>
      <c r="G12" s="2"/>
      <c r="H12" s="59"/>
    </row>
    <row r="13" ht="12.75" customHeight="1">
      <c r="D13" s="29"/>
    </row>
    <row r="14" spans="1:7" ht="16.5" customHeight="1">
      <c r="A14" s="32" t="s">
        <v>376</v>
      </c>
      <c r="B14" s="32"/>
      <c r="C14" s="32"/>
      <c r="D14" s="32"/>
      <c r="E14" s="32"/>
      <c r="F14" s="32"/>
      <c r="G14" s="32"/>
    </row>
    <row r="15" spans="1:7" ht="16.5" customHeight="1">
      <c r="A15" s="32" t="s">
        <v>377</v>
      </c>
      <c r="B15" s="32"/>
      <c r="C15" s="32"/>
      <c r="D15" s="32"/>
      <c r="E15" s="32"/>
      <c r="F15" s="32"/>
      <c r="G15" s="32"/>
    </row>
    <row r="16" spans="1:7" ht="16.5" customHeight="1">
      <c r="A16" s="32" t="s">
        <v>378</v>
      </c>
      <c r="B16" s="32"/>
      <c r="C16" s="32"/>
      <c r="D16" s="32"/>
      <c r="E16" s="32"/>
      <c r="F16" s="32"/>
      <c r="G16" s="32"/>
    </row>
    <row r="17" spans="1:7" ht="12.75" customHeight="1">
      <c r="A17" s="33"/>
      <c r="B17" s="33"/>
      <c r="C17" s="33"/>
      <c r="D17" s="33"/>
      <c r="E17" s="33"/>
      <c r="F17" s="33"/>
      <c r="G17" s="34"/>
    </row>
    <row r="18" spans="1:7" ht="12.75" customHeight="1">
      <c r="A18" s="74" t="s">
        <v>193</v>
      </c>
      <c r="B18" s="74" t="s">
        <v>379</v>
      </c>
      <c r="C18" s="74" t="s">
        <v>380</v>
      </c>
      <c r="D18" s="74" t="s">
        <v>381</v>
      </c>
      <c r="E18" s="74" t="s">
        <v>199</v>
      </c>
      <c r="F18" s="74" t="s">
        <v>382</v>
      </c>
      <c r="G18" s="75" t="s">
        <v>383</v>
      </c>
    </row>
    <row r="19" spans="1:7" ht="14.25" customHeight="1">
      <c r="A19" s="74"/>
      <c r="B19" s="74"/>
      <c r="C19" s="74"/>
      <c r="D19" s="74"/>
      <c r="E19" s="74"/>
      <c r="F19" s="74"/>
      <c r="G19" s="75"/>
    </row>
    <row r="20" spans="1:7" ht="12.75" customHeight="1">
      <c r="A20" s="74"/>
      <c r="B20" s="74"/>
      <c r="C20" s="74"/>
      <c r="D20" s="74"/>
      <c r="E20" s="74"/>
      <c r="F20" s="74"/>
      <c r="G20" s="75"/>
    </row>
    <row r="21" spans="1:7" ht="47.25" customHeight="1">
      <c r="A21" s="76" t="s">
        <v>344</v>
      </c>
      <c r="B21" s="50" t="s">
        <v>345</v>
      </c>
      <c r="C21" s="77"/>
      <c r="D21" s="77"/>
      <c r="E21" s="50"/>
      <c r="F21" s="67"/>
      <c r="G21" s="78">
        <f>G22</f>
        <v>307540.2</v>
      </c>
    </row>
    <row r="22" spans="1:7" ht="12.75">
      <c r="A22" s="79" t="s">
        <v>346</v>
      </c>
      <c r="B22" s="50" t="s">
        <v>347</v>
      </c>
      <c r="C22" s="77"/>
      <c r="D22" s="77"/>
      <c r="E22" s="50"/>
      <c r="F22" s="67"/>
      <c r="G22" s="78">
        <f>G23</f>
        <v>307540.2</v>
      </c>
    </row>
    <row r="23" spans="1:7" ht="33" customHeight="1">
      <c r="A23" s="79" t="s">
        <v>348</v>
      </c>
      <c r="B23" s="50" t="s">
        <v>349</v>
      </c>
      <c r="C23" s="77"/>
      <c r="D23" s="77"/>
      <c r="E23" s="50"/>
      <c r="F23" s="80"/>
      <c r="G23" s="78">
        <f>G24</f>
        <v>307540.2</v>
      </c>
    </row>
    <row r="24" spans="1:7" ht="19.5" customHeight="1">
      <c r="A24" s="76" t="s">
        <v>384</v>
      </c>
      <c r="B24" s="50" t="s">
        <v>349</v>
      </c>
      <c r="C24" s="77">
        <v>10</v>
      </c>
      <c r="D24" s="77"/>
      <c r="E24" s="50"/>
      <c r="F24" s="67"/>
      <c r="G24" s="78">
        <f>G25</f>
        <v>307540.2</v>
      </c>
    </row>
    <row r="25" spans="1:7" ht="19.5" customHeight="1">
      <c r="A25" s="76" t="s">
        <v>353</v>
      </c>
      <c r="B25" s="50" t="s">
        <v>349</v>
      </c>
      <c r="C25" s="77">
        <v>10</v>
      </c>
      <c r="D25" s="77">
        <v>3</v>
      </c>
      <c r="E25" s="50"/>
      <c r="F25" s="67"/>
      <c r="G25" s="78">
        <f>G26+G29</f>
        <v>307540.2</v>
      </c>
    </row>
    <row r="26" spans="1:7" ht="33" customHeight="1" hidden="1">
      <c r="A26" s="81" t="s">
        <v>385</v>
      </c>
      <c r="B26" s="50" t="s">
        <v>386</v>
      </c>
      <c r="C26" s="77">
        <v>10</v>
      </c>
      <c r="D26" s="77">
        <v>3</v>
      </c>
      <c r="E26" s="50"/>
      <c r="F26" s="67"/>
      <c r="G26" s="82">
        <f>G27</f>
        <v>0</v>
      </c>
    </row>
    <row r="27" spans="1:7" ht="33" customHeight="1" hidden="1">
      <c r="A27" s="81" t="s">
        <v>352</v>
      </c>
      <c r="B27" s="50" t="s">
        <v>386</v>
      </c>
      <c r="C27" s="77">
        <v>10</v>
      </c>
      <c r="D27" s="77">
        <v>3</v>
      </c>
      <c r="E27" s="50">
        <v>310</v>
      </c>
      <c r="F27" s="67"/>
      <c r="G27" s="82">
        <f>G28</f>
        <v>0</v>
      </c>
    </row>
    <row r="28" spans="1:7" ht="33" customHeight="1" hidden="1">
      <c r="A28" s="81" t="s">
        <v>371</v>
      </c>
      <c r="B28" s="50" t="s">
        <v>386</v>
      </c>
      <c r="C28" s="77">
        <v>10</v>
      </c>
      <c r="D28" s="77">
        <v>3</v>
      </c>
      <c r="E28" s="50">
        <v>310</v>
      </c>
      <c r="F28" s="67">
        <v>13</v>
      </c>
      <c r="G28" s="83">
        <v>0</v>
      </c>
    </row>
    <row r="29" spans="1:7" ht="19.5" customHeight="1">
      <c r="A29" s="76" t="s">
        <v>343</v>
      </c>
      <c r="B29" s="50" t="s">
        <v>349</v>
      </c>
      <c r="C29" s="77">
        <v>10</v>
      </c>
      <c r="D29" s="77">
        <v>1</v>
      </c>
      <c r="E29" s="50"/>
      <c r="F29" s="67"/>
      <c r="G29" s="78">
        <f>G30</f>
        <v>307540.2</v>
      </c>
    </row>
    <row r="30" spans="1:7" ht="47.25" customHeight="1">
      <c r="A30" s="76" t="s">
        <v>350</v>
      </c>
      <c r="B30" s="50" t="s">
        <v>351</v>
      </c>
      <c r="C30" s="77">
        <v>10</v>
      </c>
      <c r="D30" s="77">
        <v>1</v>
      </c>
      <c r="E30" s="50"/>
      <c r="F30" s="67"/>
      <c r="G30" s="78">
        <f>G31</f>
        <v>307540.2</v>
      </c>
    </row>
    <row r="31" spans="1:7" ht="33" customHeight="1">
      <c r="A31" s="76" t="s">
        <v>352</v>
      </c>
      <c r="B31" s="50" t="s">
        <v>351</v>
      </c>
      <c r="C31" s="77">
        <v>10</v>
      </c>
      <c r="D31" s="77">
        <v>1</v>
      </c>
      <c r="E31" s="50">
        <v>310</v>
      </c>
      <c r="F31" s="67"/>
      <c r="G31" s="78">
        <f>G32</f>
        <v>307540.2</v>
      </c>
    </row>
    <row r="32" spans="1:7" ht="33" customHeight="1">
      <c r="A32" s="76" t="s">
        <v>371</v>
      </c>
      <c r="B32" s="50" t="s">
        <v>351</v>
      </c>
      <c r="C32" s="77">
        <v>10</v>
      </c>
      <c r="D32" s="77">
        <v>1</v>
      </c>
      <c r="E32" s="50">
        <v>310</v>
      </c>
      <c r="F32" s="67">
        <v>13</v>
      </c>
      <c r="G32" s="84">
        <f>296131.2+11409</f>
        <v>307540.2</v>
      </c>
    </row>
    <row r="33" spans="1:7" ht="60.75" customHeight="1">
      <c r="A33" s="76" t="s">
        <v>224</v>
      </c>
      <c r="B33" s="85" t="s">
        <v>225</v>
      </c>
      <c r="C33" s="85"/>
      <c r="D33" s="85"/>
      <c r="E33" s="85"/>
      <c r="F33" s="74"/>
      <c r="G33" s="86">
        <f>G34</f>
        <v>1000</v>
      </c>
    </row>
    <row r="34" spans="1:7" ht="12.75">
      <c r="A34" s="76" t="s">
        <v>226</v>
      </c>
      <c r="B34" s="85" t="s">
        <v>227</v>
      </c>
      <c r="C34" s="85"/>
      <c r="D34" s="85"/>
      <c r="E34" s="85"/>
      <c r="F34" s="74"/>
      <c r="G34" s="86">
        <f>G35</f>
        <v>1000</v>
      </c>
    </row>
    <row r="35" spans="1:7" ht="12.75">
      <c r="A35" s="76" t="s">
        <v>228</v>
      </c>
      <c r="B35" s="85" t="s">
        <v>229</v>
      </c>
      <c r="C35" s="85"/>
      <c r="D35" s="85"/>
      <c r="E35" s="85"/>
      <c r="F35" s="74"/>
      <c r="G35" s="86">
        <f>G36</f>
        <v>1000</v>
      </c>
    </row>
    <row r="36" spans="1:7" ht="19.5" customHeight="1">
      <c r="A36" s="76" t="s">
        <v>202</v>
      </c>
      <c r="B36" s="85" t="s">
        <v>229</v>
      </c>
      <c r="C36" s="85"/>
      <c r="D36" s="85"/>
      <c r="E36" s="85"/>
      <c r="F36" s="74"/>
      <c r="G36" s="86">
        <f>G37</f>
        <v>1000</v>
      </c>
    </row>
    <row r="37" spans="1:7" ht="19.5" customHeight="1">
      <c r="A37" s="76" t="s">
        <v>223</v>
      </c>
      <c r="B37" s="85" t="s">
        <v>229</v>
      </c>
      <c r="C37" s="87">
        <v>1</v>
      </c>
      <c r="D37" s="85"/>
      <c r="E37" s="85"/>
      <c r="F37" s="74"/>
      <c r="G37" s="86">
        <f>G38</f>
        <v>1000</v>
      </c>
    </row>
    <row r="38" spans="1:7" ht="47.25" customHeight="1">
      <c r="A38" s="76" t="s">
        <v>215</v>
      </c>
      <c r="B38" s="85" t="s">
        <v>229</v>
      </c>
      <c r="C38" s="87">
        <v>1</v>
      </c>
      <c r="D38" s="85">
        <v>13</v>
      </c>
      <c r="E38" s="85">
        <v>240</v>
      </c>
      <c r="F38" s="74"/>
      <c r="G38" s="86">
        <f>G39</f>
        <v>1000</v>
      </c>
    </row>
    <row r="39" spans="1:7" ht="33" customHeight="1">
      <c r="A39" s="39" t="s">
        <v>371</v>
      </c>
      <c r="B39" s="85" t="s">
        <v>229</v>
      </c>
      <c r="C39" s="87">
        <v>1</v>
      </c>
      <c r="D39" s="85">
        <v>13</v>
      </c>
      <c r="E39" s="85">
        <v>240</v>
      </c>
      <c r="F39" s="67">
        <v>13</v>
      </c>
      <c r="G39" s="88">
        <v>1000</v>
      </c>
    </row>
    <row r="40" spans="1:7" ht="60.75" customHeight="1" hidden="1">
      <c r="A40" s="76" t="s">
        <v>387</v>
      </c>
      <c r="B40" s="85" t="s">
        <v>388</v>
      </c>
      <c r="C40" s="87"/>
      <c r="D40" s="85"/>
      <c r="E40" s="85"/>
      <c r="F40" s="89"/>
      <c r="G40" s="86">
        <f>G41</f>
        <v>0</v>
      </c>
    </row>
    <row r="41" spans="1:7" ht="12.75" hidden="1">
      <c r="A41" s="76" t="s">
        <v>270</v>
      </c>
      <c r="B41" s="85" t="s">
        <v>389</v>
      </c>
      <c r="C41" s="87"/>
      <c r="D41" s="85"/>
      <c r="E41" s="85"/>
      <c r="F41" s="89"/>
      <c r="G41" s="78">
        <f>G42</f>
        <v>0</v>
      </c>
    </row>
    <row r="42" spans="1:7" ht="12.75" hidden="1">
      <c r="A42" s="76" t="s">
        <v>272</v>
      </c>
      <c r="B42" s="50" t="s">
        <v>390</v>
      </c>
      <c r="C42" s="77"/>
      <c r="D42" s="77"/>
      <c r="E42" s="50"/>
      <c r="F42" s="67"/>
      <c r="G42" s="78">
        <f>G43</f>
        <v>0</v>
      </c>
    </row>
    <row r="43" spans="1:7" ht="19.5" customHeight="1" hidden="1">
      <c r="A43" s="76" t="s">
        <v>297</v>
      </c>
      <c r="B43" s="50" t="s">
        <v>390</v>
      </c>
      <c r="C43" s="77">
        <v>5</v>
      </c>
      <c r="D43" s="77"/>
      <c r="E43" s="50"/>
      <c r="F43" s="67"/>
      <c r="G43" s="78">
        <f>G44</f>
        <v>0</v>
      </c>
    </row>
    <row r="44" spans="1:7" ht="12.75" hidden="1">
      <c r="A44" s="76" t="s">
        <v>298</v>
      </c>
      <c r="B44" s="50" t="s">
        <v>390</v>
      </c>
      <c r="C44" s="77">
        <v>5</v>
      </c>
      <c r="D44" s="77">
        <v>3</v>
      </c>
      <c r="E44" s="50"/>
      <c r="F44" s="67"/>
      <c r="G44" s="78">
        <f>G45</f>
        <v>0</v>
      </c>
    </row>
    <row r="45" spans="1:7" ht="12.75" hidden="1">
      <c r="A45" s="76" t="s">
        <v>215</v>
      </c>
      <c r="B45" s="50" t="s">
        <v>390</v>
      </c>
      <c r="C45" s="77">
        <v>5</v>
      </c>
      <c r="D45" s="77">
        <v>3</v>
      </c>
      <c r="E45" s="50">
        <v>240</v>
      </c>
      <c r="F45" s="67"/>
      <c r="G45" s="78">
        <f>G46</f>
        <v>0</v>
      </c>
    </row>
    <row r="46" spans="1:7" ht="33" customHeight="1" hidden="1">
      <c r="A46" s="76" t="s">
        <v>371</v>
      </c>
      <c r="B46" s="50" t="s">
        <v>390</v>
      </c>
      <c r="C46" s="77">
        <v>5</v>
      </c>
      <c r="D46" s="77">
        <v>3</v>
      </c>
      <c r="E46" s="50">
        <v>240</v>
      </c>
      <c r="F46" s="67">
        <v>13</v>
      </c>
      <c r="G46" s="84"/>
    </row>
    <row r="47" spans="1:7" ht="75" customHeight="1">
      <c r="A47" s="76" t="s">
        <v>268</v>
      </c>
      <c r="B47" s="85" t="s">
        <v>269</v>
      </c>
      <c r="C47" s="87"/>
      <c r="D47" s="85"/>
      <c r="E47" s="85"/>
      <c r="F47" s="89"/>
      <c r="G47" s="86">
        <f>G48+G54+G62</f>
        <v>309595.96</v>
      </c>
    </row>
    <row r="48" spans="1:7" ht="12.75">
      <c r="A48" s="76" t="s">
        <v>270</v>
      </c>
      <c r="B48" s="85" t="s">
        <v>271</v>
      </c>
      <c r="C48" s="87"/>
      <c r="D48" s="85"/>
      <c r="E48" s="85"/>
      <c r="F48" s="89"/>
      <c r="G48" s="86">
        <f>G49</f>
        <v>53030.3</v>
      </c>
    </row>
    <row r="49" spans="1:7" ht="63" customHeight="1">
      <c r="A49" s="76" t="s">
        <v>272</v>
      </c>
      <c r="B49" s="85" t="s">
        <v>273</v>
      </c>
      <c r="C49" s="87"/>
      <c r="D49" s="85"/>
      <c r="E49" s="85"/>
      <c r="F49" s="89"/>
      <c r="G49" s="86">
        <f>G50</f>
        <v>53030.3</v>
      </c>
    </row>
    <row r="50" spans="1:7" ht="33" customHeight="1">
      <c r="A50" s="76" t="s">
        <v>266</v>
      </c>
      <c r="B50" s="85" t="s">
        <v>273</v>
      </c>
      <c r="C50" s="87">
        <v>3</v>
      </c>
      <c r="D50" s="85"/>
      <c r="E50" s="85"/>
      <c r="F50" s="89"/>
      <c r="G50" s="86">
        <f>G51</f>
        <v>53030.3</v>
      </c>
    </row>
    <row r="51" spans="1:7" ht="47.25" customHeight="1">
      <c r="A51" s="76" t="s">
        <v>267</v>
      </c>
      <c r="B51" s="85" t="s">
        <v>273</v>
      </c>
      <c r="C51" s="87">
        <v>3</v>
      </c>
      <c r="D51" s="85">
        <v>10</v>
      </c>
      <c r="E51" s="85"/>
      <c r="F51" s="74"/>
      <c r="G51" s="86">
        <f>G52</f>
        <v>53030.3</v>
      </c>
    </row>
    <row r="52" spans="1:7" ht="47.25" customHeight="1">
      <c r="A52" s="76" t="s">
        <v>215</v>
      </c>
      <c r="B52" s="85" t="s">
        <v>273</v>
      </c>
      <c r="C52" s="87">
        <v>3</v>
      </c>
      <c r="D52" s="85">
        <v>10</v>
      </c>
      <c r="E52" s="85">
        <v>240</v>
      </c>
      <c r="F52" s="74"/>
      <c r="G52" s="86">
        <f>G53</f>
        <v>53030.3</v>
      </c>
    </row>
    <row r="53" spans="1:7" ht="33" customHeight="1">
      <c r="A53" s="76" t="s">
        <v>371</v>
      </c>
      <c r="B53" s="85" t="s">
        <v>273</v>
      </c>
      <c r="C53" s="87">
        <v>3</v>
      </c>
      <c r="D53" s="85">
        <v>10</v>
      </c>
      <c r="E53" s="85">
        <v>240</v>
      </c>
      <c r="F53" s="67">
        <v>13</v>
      </c>
      <c r="G53" s="88">
        <f>35030.3+18000</f>
        <v>53030.3</v>
      </c>
    </row>
    <row r="54" spans="1:7" ht="12.75">
      <c r="A54" s="76" t="s">
        <v>274</v>
      </c>
      <c r="B54" s="85" t="s">
        <v>275</v>
      </c>
      <c r="C54" s="87"/>
      <c r="D54" s="85"/>
      <c r="E54" s="85"/>
      <c r="F54" s="89"/>
      <c r="G54" s="86">
        <f>G55</f>
        <v>187878.79</v>
      </c>
    </row>
    <row r="55" spans="1:7" ht="12.75">
      <c r="A55" s="76" t="s">
        <v>391</v>
      </c>
      <c r="B55" s="85" t="s">
        <v>277</v>
      </c>
      <c r="C55" s="87"/>
      <c r="D55" s="85"/>
      <c r="E55" s="85"/>
      <c r="F55" s="89"/>
      <c r="G55" s="86">
        <f>G56</f>
        <v>187878.79</v>
      </c>
    </row>
    <row r="56" spans="1:7" ht="33" customHeight="1">
      <c r="A56" s="76" t="s">
        <v>266</v>
      </c>
      <c r="B56" s="85" t="s">
        <v>277</v>
      </c>
      <c r="C56" s="87">
        <v>3</v>
      </c>
      <c r="D56" s="85"/>
      <c r="E56" s="85"/>
      <c r="F56" s="89"/>
      <c r="G56" s="86">
        <f>G57</f>
        <v>187878.79</v>
      </c>
    </row>
    <row r="57" spans="1:7" ht="47.25" customHeight="1">
      <c r="A57" s="76" t="s">
        <v>267</v>
      </c>
      <c r="B57" s="85" t="s">
        <v>277</v>
      </c>
      <c r="C57" s="87">
        <v>3</v>
      </c>
      <c r="D57" s="85">
        <v>10</v>
      </c>
      <c r="E57" s="85"/>
      <c r="F57" s="74"/>
      <c r="G57" s="86">
        <f>G59+G60</f>
        <v>187878.79</v>
      </c>
    </row>
    <row r="58" spans="1:7" ht="12.75">
      <c r="A58" s="76" t="s">
        <v>214</v>
      </c>
      <c r="B58" s="85" t="s">
        <v>277</v>
      </c>
      <c r="C58" s="87">
        <v>3</v>
      </c>
      <c r="D58" s="85">
        <v>10</v>
      </c>
      <c r="E58" s="85">
        <v>120</v>
      </c>
      <c r="F58" s="74"/>
      <c r="G58" s="86">
        <f>G59</f>
        <v>22988</v>
      </c>
    </row>
    <row r="59" spans="1:7" ht="12.75">
      <c r="A59" s="76" t="s">
        <v>371</v>
      </c>
      <c r="B59" s="85" t="s">
        <v>277</v>
      </c>
      <c r="C59" s="87">
        <v>3</v>
      </c>
      <c r="D59" s="85">
        <v>10</v>
      </c>
      <c r="E59" s="85">
        <v>120</v>
      </c>
      <c r="F59" s="67">
        <v>13</v>
      </c>
      <c r="G59" s="88">
        <v>22988</v>
      </c>
    </row>
    <row r="60" spans="1:7" ht="47.25" customHeight="1">
      <c r="A60" s="76" t="s">
        <v>215</v>
      </c>
      <c r="B60" s="85" t="s">
        <v>277</v>
      </c>
      <c r="C60" s="87">
        <v>3</v>
      </c>
      <c r="D60" s="85">
        <v>10</v>
      </c>
      <c r="E60" s="85">
        <v>240</v>
      </c>
      <c r="F60" s="74"/>
      <c r="G60" s="86">
        <f>G61</f>
        <v>164890.79</v>
      </c>
    </row>
    <row r="61" spans="1:7" ht="12.75">
      <c r="A61" s="76" t="s">
        <v>371</v>
      </c>
      <c r="B61" s="85" t="s">
        <v>277</v>
      </c>
      <c r="C61" s="87">
        <v>3</v>
      </c>
      <c r="D61" s="85">
        <v>10</v>
      </c>
      <c r="E61" s="85">
        <v>240</v>
      </c>
      <c r="F61" s="67">
        <v>13</v>
      </c>
      <c r="G61" s="88">
        <v>164890.79</v>
      </c>
    </row>
    <row r="62" spans="1:7" ht="12.75">
      <c r="A62" s="76" t="s">
        <v>278</v>
      </c>
      <c r="B62" s="85" t="s">
        <v>279</v>
      </c>
      <c r="C62" s="87"/>
      <c r="D62" s="85"/>
      <c r="E62" s="85"/>
      <c r="F62" s="89"/>
      <c r="G62" s="86">
        <f>G63</f>
        <v>68686.87</v>
      </c>
    </row>
    <row r="63" spans="1:7" ht="12.75">
      <c r="A63" s="76" t="s">
        <v>392</v>
      </c>
      <c r="B63" s="85" t="s">
        <v>393</v>
      </c>
      <c r="C63" s="87"/>
      <c r="D63" s="85"/>
      <c r="E63" s="85"/>
      <c r="F63" s="89"/>
      <c r="G63" s="86">
        <f>G64</f>
        <v>68686.87</v>
      </c>
    </row>
    <row r="64" spans="1:7" ht="33" customHeight="1">
      <c r="A64" s="76" t="s">
        <v>266</v>
      </c>
      <c r="B64" s="85" t="s">
        <v>393</v>
      </c>
      <c r="C64" s="87">
        <v>3</v>
      </c>
      <c r="D64" s="85"/>
      <c r="E64" s="85"/>
      <c r="F64" s="89"/>
      <c r="G64" s="86">
        <f>G65</f>
        <v>68686.87</v>
      </c>
    </row>
    <row r="65" spans="1:7" ht="47.25" customHeight="1">
      <c r="A65" s="76" t="s">
        <v>267</v>
      </c>
      <c r="B65" s="85" t="s">
        <v>393</v>
      </c>
      <c r="C65" s="87">
        <v>3</v>
      </c>
      <c r="D65" s="85">
        <v>10</v>
      </c>
      <c r="E65" s="85"/>
      <c r="F65" s="74"/>
      <c r="G65" s="86">
        <f>G66</f>
        <v>68686.87</v>
      </c>
    </row>
    <row r="66" spans="1:7" ht="47.25" customHeight="1">
      <c r="A66" s="76" t="s">
        <v>215</v>
      </c>
      <c r="B66" s="85" t="s">
        <v>393</v>
      </c>
      <c r="C66" s="87">
        <v>3</v>
      </c>
      <c r="D66" s="85">
        <v>10</v>
      </c>
      <c r="E66" s="85">
        <v>240</v>
      </c>
      <c r="F66" s="74"/>
      <c r="G66" s="86">
        <f>G67</f>
        <v>68686.87</v>
      </c>
    </row>
    <row r="67" spans="1:7" ht="12.75">
      <c r="A67" s="76" t="s">
        <v>371</v>
      </c>
      <c r="B67" s="85" t="s">
        <v>393</v>
      </c>
      <c r="C67" s="87">
        <v>3</v>
      </c>
      <c r="D67" s="85">
        <v>10</v>
      </c>
      <c r="E67" s="85">
        <v>240</v>
      </c>
      <c r="F67" s="67">
        <v>13</v>
      </c>
      <c r="G67" s="88">
        <v>68686.87</v>
      </c>
    </row>
    <row r="68" spans="1:7" ht="47.25" customHeight="1">
      <c r="A68" s="39" t="s">
        <v>230</v>
      </c>
      <c r="B68" s="85" t="s">
        <v>394</v>
      </c>
      <c r="C68" s="87"/>
      <c r="D68" s="85"/>
      <c r="E68" s="85"/>
      <c r="F68" s="89"/>
      <c r="G68" s="86">
        <f>G69</f>
        <v>2000</v>
      </c>
    </row>
    <row r="69" spans="1:7" ht="12.75">
      <c r="A69" s="76" t="s">
        <v>232</v>
      </c>
      <c r="B69" s="85" t="s">
        <v>395</v>
      </c>
      <c r="C69" s="87"/>
      <c r="D69" s="85"/>
      <c r="E69" s="85"/>
      <c r="F69" s="89"/>
      <c r="G69" s="86">
        <f>G70</f>
        <v>2000</v>
      </c>
    </row>
    <row r="70" spans="1:7" ht="12.75">
      <c r="A70" s="76" t="s">
        <v>234</v>
      </c>
      <c r="B70" s="85" t="s">
        <v>396</v>
      </c>
      <c r="C70" s="87"/>
      <c r="D70" s="85"/>
      <c r="E70" s="85"/>
      <c r="F70" s="89"/>
      <c r="G70" s="86">
        <f>G71</f>
        <v>2000</v>
      </c>
    </row>
    <row r="71" spans="1:7" ht="19.5" customHeight="1">
      <c r="A71" s="76" t="s">
        <v>202</v>
      </c>
      <c r="B71" s="85" t="s">
        <v>396</v>
      </c>
      <c r="C71" s="87">
        <v>1</v>
      </c>
      <c r="D71" s="85"/>
      <c r="E71" s="85"/>
      <c r="F71" s="89"/>
      <c r="G71" s="86">
        <f>G72</f>
        <v>2000</v>
      </c>
    </row>
    <row r="72" spans="1:7" ht="19.5" customHeight="1">
      <c r="A72" s="76" t="s">
        <v>223</v>
      </c>
      <c r="B72" s="85" t="s">
        <v>396</v>
      </c>
      <c r="C72" s="87">
        <v>1</v>
      </c>
      <c r="D72" s="85">
        <v>13</v>
      </c>
      <c r="E72" s="85"/>
      <c r="F72" s="89"/>
      <c r="G72" s="86">
        <f>G73</f>
        <v>2000</v>
      </c>
    </row>
    <row r="73" spans="1:7" ht="47.25" customHeight="1">
      <c r="A73" s="76" t="s">
        <v>215</v>
      </c>
      <c r="B73" s="85" t="s">
        <v>396</v>
      </c>
      <c r="C73" s="87">
        <v>1</v>
      </c>
      <c r="D73" s="85">
        <v>13</v>
      </c>
      <c r="E73" s="85">
        <v>240</v>
      </c>
      <c r="F73" s="74"/>
      <c r="G73" s="86">
        <f>G74</f>
        <v>2000</v>
      </c>
    </row>
    <row r="74" spans="1:7" ht="33" customHeight="1">
      <c r="A74" s="76" t="s">
        <v>371</v>
      </c>
      <c r="B74" s="85" t="s">
        <v>396</v>
      </c>
      <c r="C74" s="87">
        <v>1</v>
      </c>
      <c r="D74" s="85">
        <v>13</v>
      </c>
      <c r="E74" s="85">
        <v>240</v>
      </c>
      <c r="F74" s="67">
        <v>13</v>
      </c>
      <c r="G74" s="88">
        <v>2000</v>
      </c>
    </row>
    <row r="75" spans="1:7" ht="75" customHeight="1">
      <c r="A75" s="39" t="s">
        <v>236</v>
      </c>
      <c r="B75" s="85" t="s">
        <v>237</v>
      </c>
      <c r="C75" s="87"/>
      <c r="D75" s="85"/>
      <c r="E75" s="85"/>
      <c r="F75" s="89"/>
      <c r="G75" s="86">
        <f>G76</f>
        <v>1000</v>
      </c>
    </row>
    <row r="76" spans="1:7" ht="63" customHeight="1">
      <c r="A76" s="39" t="s">
        <v>238</v>
      </c>
      <c r="B76" s="85" t="s">
        <v>239</v>
      </c>
      <c r="C76" s="87"/>
      <c r="D76" s="85"/>
      <c r="E76" s="85"/>
      <c r="F76" s="89"/>
      <c r="G76" s="86">
        <f>G77</f>
        <v>1000</v>
      </c>
    </row>
    <row r="77" spans="1:7" ht="12.75">
      <c r="A77" s="39" t="s">
        <v>240</v>
      </c>
      <c r="B77" s="85" t="s">
        <v>241</v>
      </c>
      <c r="C77" s="87"/>
      <c r="D77" s="85"/>
      <c r="E77" s="85"/>
      <c r="F77" s="89"/>
      <c r="G77" s="86">
        <f>G78</f>
        <v>1000</v>
      </c>
    </row>
    <row r="78" spans="1:7" ht="19.5" customHeight="1">
      <c r="A78" s="76" t="s">
        <v>202</v>
      </c>
      <c r="B78" s="85" t="s">
        <v>241</v>
      </c>
      <c r="C78" s="87">
        <v>1</v>
      </c>
      <c r="D78" s="85"/>
      <c r="E78" s="85"/>
      <c r="F78" s="89"/>
      <c r="G78" s="86">
        <f>G79</f>
        <v>1000</v>
      </c>
    </row>
    <row r="79" spans="1:7" ht="19.5" customHeight="1">
      <c r="A79" s="76" t="s">
        <v>223</v>
      </c>
      <c r="B79" s="85" t="s">
        <v>241</v>
      </c>
      <c r="C79" s="87">
        <v>1</v>
      </c>
      <c r="D79" s="85">
        <v>13</v>
      </c>
      <c r="E79" s="85"/>
      <c r="F79" s="89"/>
      <c r="G79" s="86">
        <f>G80</f>
        <v>1000</v>
      </c>
    </row>
    <row r="80" spans="1:7" ht="47.25" customHeight="1">
      <c r="A80" s="76" t="s">
        <v>215</v>
      </c>
      <c r="B80" s="85" t="s">
        <v>241</v>
      </c>
      <c r="C80" s="87">
        <v>1</v>
      </c>
      <c r="D80" s="85">
        <v>13</v>
      </c>
      <c r="E80" s="85">
        <v>240</v>
      </c>
      <c r="F80" s="74"/>
      <c r="G80" s="86">
        <f>G81</f>
        <v>1000</v>
      </c>
    </row>
    <row r="81" spans="1:7" ht="33" customHeight="1">
      <c r="A81" s="39" t="s">
        <v>371</v>
      </c>
      <c r="B81" s="85" t="s">
        <v>241</v>
      </c>
      <c r="C81" s="87">
        <v>1</v>
      </c>
      <c r="D81" s="85">
        <v>13</v>
      </c>
      <c r="E81" s="85">
        <v>240</v>
      </c>
      <c r="F81" s="89">
        <v>13</v>
      </c>
      <c r="G81" s="88">
        <v>1000</v>
      </c>
    </row>
    <row r="82" spans="1:7" ht="12.75">
      <c r="A82" s="39" t="s">
        <v>242</v>
      </c>
      <c r="B82" s="85" t="s">
        <v>243</v>
      </c>
      <c r="C82" s="87"/>
      <c r="D82" s="85"/>
      <c r="E82" s="85"/>
      <c r="F82" s="89"/>
      <c r="G82" s="86">
        <f>G83</f>
        <v>1000</v>
      </c>
    </row>
    <row r="83" spans="1:7" ht="12.75">
      <c r="A83" s="39" t="s">
        <v>244</v>
      </c>
      <c r="B83" s="85" t="s">
        <v>245</v>
      </c>
      <c r="C83" s="87"/>
      <c r="D83" s="85"/>
      <c r="E83" s="85"/>
      <c r="F83" s="89"/>
      <c r="G83" s="86">
        <f>G84</f>
        <v>1000</v>
      </c>
    </row>
    <row r="84" spans="1:7" ht="63" customHeight="1">
      <c r="A84" s="39" t="s">
        <v>246</v>
      </c>
      <c r="B84" s="85" t="s">
        <v>247</v>
      </c>
      <c r="C84" s="87"/>
      <c r="D84" s="85"/>
      <c r="E84" s="85"/>
      <c r="F84" s="89"/>
      <c r="G84" s="86">
        <f>G85</f>
        <v>1000</v>
      </c>
    </row>
    <row r="85" spans="1:7" ht="19.5" customHeight="1">
      <c r="A85" s="76" t="s">
        <v>202</v>
      </c>
      <c r="B85" s="85" t="s">
        <v>247</v>
      </c>
      <c r="C85" s="87">
        <v>1</v>
      </c>
      <c r="D85" s="85"/>
      <c r="E85" s="85"/>
      <c r="F85" s="89"/>
      <c r="G85" s="86">
        <f>G86</f>
        <v>1000</v>
      </c>
    </row>
    <row r="86" spans="1:7" ht="19.5" customHeight="1">
      <c r="A86" s="76" t="s">
        <v>223</v>
      </c>
      <c r="B86" s="85" t="s">
        <v>247</v>
      </c>
      <c r="C86" s="87">
        <v>1</v>
      </c>
      <c r="D86" s="85">
        <v>13</v>
      </c>
      <c r="E86" s="85"/>
      <c r="F86" s="89"/>
      <c r="G86" s="86">
        <f>G87</f>
        <v>1000</v>
      </c>
    </row>
    <row r="87" spans="1:7" ht="47.25" customHeight="1">
      <c r="A87" s="76" t="s">
        <v>215</v>
      </c>
      <c r="B87" s="85" t="s">
        <v>247</v>
      </c>
      <c r="C87" s="87">
        <v>1</v>
      </c>
      <c r="D87" s="85">
        <v>13</v>
      </c>
      <c r="E87" s="85">
        <v>240</v>
      </c>
      <c r="F87" s="74"/>
      <c r="G87" s="86">
        <f>G88</f>
        <v>1000</v>
      </c>
    </row>
    <row r="88" spans="1:7" ht="33" customHeight="1">
      <c r="A88" s="76" t="s">
        <v>371</v>
      </c>
      <c r="B88" s="85" t="s">
        <v>247</v>
      </c>
      <c r="C88" s="87">
        <v>1</v>
      </c>
      <c r="D88" s="85">
        <v>13</v>
      </c>
      <c r="E88" s="85">
        <v>240</v>
      </c>
      <c r="F88" s="67">
        <v>13</v>
      </c>
      <c r="G88" s="88">
        <v>1000</v>
      </c>
    </row>
    <row r="89" spans="1:7" ht="75" customHeight="1">
      <c r="A89" s="39" t="s">
        <v>248</v>
      </c>
      <c r="B89" s="85" t="s">
        <v>249</v>
      </c>
      <c r="C89" s="87"/>
      <c r="D89" s="85"/>
      <c r="E89" s="85"/>
      <c r="F89" s="89"/>
      <c r="G89" s="86">
        <f>G90</f>
        <v>1000</v>
      </c>
    </row>
    <row r="90" spans="1:7" ht="12.75">
      <c r="A90" s="39" t="s">
        <v>250</v>
      </c>
      <c r="B90" s="85" t="s">
        <v>251</v>
      </c>
      <c r="C90" s="87"/>
      <c r="D90" s="85"/>
      <c r="E90" s="85"/>
      <c r="F90" s="89"/>
      <c r="G90" s="86">
        <f>G91</f>
        <v>1000</v>
      </c>
    </row>
    <row r="91" spans="1:7" ht="63" customHeight="1">
      <c r="A91" s="39" t="s">
        <v>252</v>
      </c>
      <c r="B91" s="85" t="s">
        <v>253</v>
      </c>
      <c r="C91" s="87"/>
      <c r="D91" s="85"/>
      <c r="E91" s="85"/>
      <c r="F91" s="89"/>
      <c r="G91" s="86">
        <f>G92</f>
        <v>1000</v>
      </c>
    </row>
    <row r="92" spans="1:7" ht="19.5" customHeight="1">
      <c r="A92" s="76" t="s">
        <v>202</v>
      </c>
      <c r="B92" s="85" t="s">
        <v>253</v>
      </c>
      <c r="C92" s="87">
        <v>1</v>
      </c>
      <c r="D92" s="85"/>
      <c r="E92" s="85"/>
      <c r="F92" s="89"/>
      <c r="G92" s="86">
        <f>G93</f>
        <v>1000</v>
      </c>
    </row>
    <row r="93" spans="1:7" ht="19.5" customHeight="1">
      <c r="A93" s="76" t="s">
        <v>223</v>
      </c>
      <c r="B93" s="85" t="s">
        <v>253</v>
      </c>
      <c r="C93" s="87">
        <v>1</v>
      </c>
      <c r="D93" s="85">
        <v>13</v>
      </c>
      <c r="E93" s="85"/>
      <c r="F93" s="89"/>
      <c r="G93" s="86">
        <f>G94</f>
        <v>1000</v>
      </c>
    </row>
    <row r="94" spans="1:7" ht="47.25" customHeight="1">
      <c r="A94" s="76" t="s">
        <v>215</v>
      </c>
      <c r="B94" s="85" t="s">
        <v>253</v>
      </c>
      <c r="C94" s="87">
        <v>1</v>
      </c>
      <c r="D94" s="85">
        <v>13</v>
      </c>
      <c r="E94" s="85">
        <v>240</v>
      </c>
      <c r="F94" s="67"/>
      <c r="G94" s="86">
        <f>G95</f>
        <v>1000</v>
      </c>
    </row>
    <row r="95" spans="1:7" ht="33" customHeight="1">
      <c r="A95" s="76" t="s">
        <v>371</v>
      </c>
      <c r="B95" s="85" t="s">
        <v>253</v>
      </c>
      <c r="C95" s="87">
        <v>1</v>
      </c>
      <c r="D95" s="85">
        <v>13</v>
      </c>
      <c r="E95" s="85">
        <v>240</v>
      </c>
      <c r="F95" s="67">
        <v>13</v>
      </c>
      <c r="G95" s="88">
        <v>1000</v>
      </c>
    </row>
    <row r="96" spans="1:7" ht="12.75">
      <c r="A96" s="39" t="s">
        <v>324</v>
      </c>
      <c r="B96" s="50" t="s">
        <v>325</v>
      </c>
      <c r="C96" s="77"/>
      <c r="D96" s="77"/>
      <c r="E96" s="50"/>
      <c r="F96" s="89"/>
      <c r="G96" s="86">
        <f>G97+G103</f>
        <v>2175219</v>
      </c>
    </row>
    <row r="97" spans="1:7" ht="33" customHeight="1">
      <c r="A97" s="39" t="s">
        <v>326</v>
      </c>
      <c r="B97" s="50" t="s">
        <v>327</v>
      </c>
      <c r="C97" s="77"/>
      <c r="D97" s="77"/>
      <c r="E97" s="50"/>
      <c r="F97" s="89"/>
      <c r="G97" s="86">
        <f>G98</f>
        <v>1412000</v>
      </c>
    </row>
    <row r="98" spans="1:7" ht="47.25" customHeight="1">
      <c r="A98" s="39" t="s">
        <v>328</v>
      </c>
      <c r="B98" s="50" t="s">
        <v>329</v>
      </c>
      <c r="C98" s="77"/>
      <c r="D98" s="77"/>
      <c r="E98" s="50"/>
      <c r="F98" s="89"/>
      <c r="G98" s="78">
        <f>G99</f>
        <v>1412000</v>
      </c>
    </row>
    <row r="99" spans="1:7" ht="19.5" customHeight="1">
      <c r="A99" s="39" t="s">
        <v>397</v>
      </c>
      <c r="B99" s="50" t="s">
        <v>329</v>
      </c>
      <c r="C99" s="77">
        <v>8</v>
      </c>
      <c r="D99" s="77"/>
      <c r="E99" s="50"/>
      <c r="F99" s="89"/>
      <c r="G99" s="78">
        <f>G100</f>
        <v>1412000</v>
      </c>
    </row>
    <row r="100" spans="1:7" ht="19.5" customHeight="1">
      <c r="A100" s="39" t="s">
        <v>398</v>
      </c>
      <c r="B100" s="50" t="s">
        <v>329</v>
      </c>
      <c r="C100" s="77">
        <v>8</v>
      </c>
      <c r="D100" s="77">
        <v>1</v>
      </c>
      <c r="E100" s="50"/>
      <c r="F100" s="89"/>
      <c r="G100" s="78">
        <f>G101</f>
        <v>1412000</v>
      </c>
    </row>
    <row r="101" spans="1:7" ht="47.25" customHeight="1">
      <c r="A101" s="76" t="s">
        <v>215</v>
      </c>
      <c r="B101" s="50" t="s">
        <v>329</v>
      </c>
      <c r="C101" s="77">
        <v>8</v>
      </c>
      <c r="D101" s="77">
        <v>1</v>
      </c>
      <c r="E101" s="50">
        <v>240</v>
      </c>
      <c r="F101" s="67"/>
      <c r="G101" s="78">
        <f>G102</f>
        <v>1412000</v>
      </c>
    </row>
    <row r="102" spans="1:7" ht="33" customHeight="1">
      <c r="A102" s="76" t="s">
        <v>371</v>
      </c>
      <c r="B102" s="50" t="s">
        <v>329</v>
      </c>
      <c r="C102" s="77">
        <v>8</v>
      </c>
      <c r="D102" s="77">
        <v>1</v>
      </c>
      <c r="E102" s="50">
        <v>240</v>
      </c>
      <c r="F102" s="67">
        <v>13</v>
      </c>
      <c r="G102" s="84">
        <f>2000+1410000</f>
        <v>1412000</v>
      </c>
    </row>
    <row r="103" spans="1:7" ht="12.75">
      <c r="A103" s="76" t="s">
        <v>330</v>
      </c>
      <c r="B103" s="50" t="s">
        <v>331</v>
      </c>
      <c r="C103" s="77"/>
      <c r="D103" s="77"/>
      <c r="E103" s="50"/>
      <c r="F103" s="67"/>
      <c r="G103" s="78">
        <f>G104</f>
        <v>763219</v>
      </c>
    </row>
    <row r="104" spans="1:7" ht="12.75">
      <c r="A104" s="76" t="s">
        <v>332</v>
      </c>
      <c r="B104" s="50" t="s">
        <v>399</v>
      </c>
      <c r="C104" s="77"/>
      <c r="D104" s="77"/>
      <c r="E104" s="50"/>
      <c r="F104" s="67"/>
      <c r="G104" s="78">
        <f>G105</f>
        <v>763219</v>
      </c>
    </row>
    <row r="105" spans="1:7" ht="12.75">
      <c r="A105" s="39" t="s">
        <v>397</v>
      </c>
      <c r="B105" s="50" t="s">
        <v>399</v>
      </c>
      <c r="C105" s="77">
        <v>8</v>
      </c>
      <c r="D105" s="77"/>
      <c r="E105" s="50"/>
      <c r="F105" s="67"/>
      <c r="G105" s="78">
        <f>G106</f>
        <v>763219</v>
      </c>
    </row>
    <row r="106" spans="1:7" ht="12.75">
      <c r="A106" s="39" t="s">
        <v>398</v>
      </c>
      <c r="B106" s="50" t="s">
        <v>399</v>
      </c>
      <c r="C106" s="77">
        <v>8</v>
      </c>
      <c r="D106" s="77">
        <v>1</v>
      </c>
      <c r="E106" s="50"/>
      <c r="F106" s="67"/>
      <c r="G106" s="78">
        <f>G107</f>
        <v>763219</v>
      </c>
    </row>
    <row r="107" spans="1:7" ht="12.75">
      <c r="A107" s="76" t="s">
        <v>334</v>
      </c>
      <c r="B107" s="50" t="s">
        <v>399</v>
      </c>
      <c r="C107" s="77">
        <v>8</v>
      </c>
      <c r="D107" s="77">
        <v>1</v>
      </c>
      <c r="E107" s="50">
        <v>410</v>
      </c>
      <c r="F107" s="67"/>
      <c r="G107" s="78">
        <f>G108</f>
        <v>763219</v>
      </c>
    </row>
    <row r="108" spans="1:7" ht="33" customHeight="1">
      <c r="A108" s="76" t="s">
        <v>371</v>
      </c>
      <c r="B108" s="50" t="s">
        <v>399</v>
      </c>
      <c r="C108" s="77">
        <v>8</v>
      </c>
      <c r="D108" s="77">
        <v>1</v>
      </c>
      <c r="E108" s="50">
        <v>410</v>
      </c>
      <c r="F108" s="67">
        <v>13</v>
      </c>
      <c r="G108" s="84">
        <f>525000+238219</f>
        <v>763219</v>
      </c>
    </row>
    <row r="109" spans="1:7" s="57" customFormat="1" ht="60.75" customHeight="1" hidden="1">
      <c r="A109" s="76" t="s">
        <v>299</v>
      </c>
      <c r="B109" s="50" t="s">
        <v>300</v>
      </c>
      <c r="C109" s="77"/>
      <c r="D109" s="77"/>
      <c r="E109" s="50"/>
      <c r="F109" s="90"/>
      <c r="G109" s="78">
        <f>G110+G116</f>
        <v>0</v>
      </c>
    </row>
    <row r="110" spans="1:7" s="57" customFormat="1" ht="12.75" hidden="1">
      <c r="A110" s="76" t="s">
        <v>400</v>
      </c>
      <c r="B110" s="50" t="s">
        <v>401</v>
      </c>
      <c r="C110" s="77"/>
      <c r="D110" s="77"/>
      <c r="E110" s="50"/>
      <c r="F110" s="90"/>
      <c r="G110" s="78">
        <f>G111</f>
        <v>0</v>
      </c>
    </row>
    <row r="111" spans="1:7" s="57" customFormat="1" ht="47.25" customHeight="1" hidden="1">
      <c r="A111" s="76" t="s">
        <v>402</v>
      </c>
      <c r="B111" s="50" t="s">
        <v>403</v>
      </c>
      <c r="C111" s="77"/>
      <c r="D111" s="77"/>
      <c r="E111" s="50"/>
      <c r="F111" s="90"/>
      <c r="G111" s="78">
        <f>G112</f>
        <v>0</v>
      </c>
    </row>
    <row r="112" spans="1:7" s="57" customFormat="1" ht="19.5" customHeight="1" hidden="1">
      <c r="A112" s="76" t="s">
        <v>297</v>
      </c>
      <c r="B112" s="50" t="s">
        <v>403</v>
      </c>
      <c r="C112" s="77">
        <v>5</v>
      </c>
      <c r="D112" s="77"/>
      <c r="E112" s="50"/>
      <c r="F112" s="90"/>
      <c r="G112" s="78">
        <f>G113</f>
        <v>0</v>
      </c>
    </row>
    <row r="113" spans="1:7" s="57" customFormat="1" ht="19.5" customHeight="1" hidden="1">
      <c r="A113" s="76" t="s">
        <v>298</v>
      </c>
      <c r="B113" s="50" t="s">
        <v>403</v>
      </c>
      <c r="C113" s="77">
        <v>5</v>
      </c>
      <c r="D113" s="77">
        <v>3</v>
      </c>
      <c r="E113" s="50"/>
      <c r="F113" s="90"/>
      <c r="G113" s="78">
        <f>G114</f>
        <v>0</v>
      </c>
    </row>
    <row r="114" spans="1:7" s="57" customFormat="1" ht="47.25" customHeight="1" hidden="1">
      <c r="A114" s="76" t="s">
        <v>215</v>
      </c>
      <c r="B114" s="50" t="s">
        <v>403</v>
      </c>
      <c r="C114" s="77">
        <v>5</v>
      </c>
      <c r="D114" s="77">
        <v>3</v>
      </c>
      <c r="E114" s="50">
        <v>240</v>
      </c>
      <c r="F114" s="90"/>
      <c r="G114" s="78">
        <f>G115</f>
        <v>0</v>
      </c>
    </row>
    <row r="115" spans="1:7" ht="33" customHeight="1" hidden="1">
      <c r="A115" s="76" t="s">
        <v>371</v>
      </c>
      <c r="B115" s="50" t="s">
        <v>329</v>
      </c>
      <c r="C115" s="77">
        <v>5</v>
      </c>
      <c r="D115" s="77">
        <v>3</v>
      </c>
      <c r="E115" s="50">
        <v>240</v>
      </c>
      <c r="F115" s="67">
        <v>13</v>
      </c>
      <c r="G115" s="84">
        <v>0</v>
      </c>
    </row>
    <row r="116" spans="1:7" ht="33" customHeight="1" hidden="1">
      <c r="A116" s="76" t="s">
        <v>301</v>
      </c>
      <c r="B116" s="50" t="s">
        <v>302</v>
      </c>
      <c r="C116" s="77"/>
      <c r="D116" s="77"/>
      <c r="E116" s="50"/>
      <c r="F116" s="67"/>
      <c r="G116" s="78">
        <f>G117</f>
        <v>0</v>
      </c>
    </row>
    <row r="117" spans="1:7" s="57" customFormat="1" ht="33" customHeight="1" hidden="1">
      <c r="A117" s="76" t="s">
        <v>404</v>
      </c>
      <c r="B117" s="50" t="s">
        <v>304</v>
      </c>
      <c r="C117" s="77"/>
      <c r="D117" s="77"/>
      <c r="E117" s="50"/>
      <c r="F117" s="90"/>
      <c r="G117" s="78">
        <f>G118</f>
        <v>0</v>
      </c>
    </row>
    <row r="118" spans="1:7" s="57" customFormat="1" ht="19.5" customHeight="1" hidden="1">
      <c r="A118" s="76" t="s">
        <v>297</v>
      </c>
      <c r="B118" s="50" t="s">
        <v>304</v>
      </c>
      <c r="C118" s="77">
        <v>5</v>
      </c>
      <c r="D118" s="77"/>
      <c r="E118" s="50"/>
      <c r="F118" s="90"/>
      <c r="G118" s="78">
        <f>G119</f>
        <v>0</v>
      </c>
    </row>
    <row r="119" spans="1:7" s="57" customFormat="1" ht="19.5" customHeight="1" hidden="1">
      <c r="A119" s="76" t="s">
        <v>298</v>
      </c>
      <c r="B119" s="50" t="s">
        <v>304</v>
      </c>
      <c r="C119" s="77">
        <v>5</v>
      </c>
      <c r="D119" s="77">
        <v>3</v>
      </c>
      <c r="E119" s="50"/>
      <c r="F119" s="90"/>
      <c r="G119" s="78">
        <f>G120</f>
        <v>0</v>
      </c>
    </row>
    <row r="120" spans="1:7" s="57" customFormat="1" ht="47.25" customHeight="1" hidden="1">
      <c r="A120" s="76" t="s">
        <v>215</v>
      </c>
      <c r="B120" s="50" t="s">
        <v>304</v>
      </c>
      <c r="C120" s="77">
        <v>5</v>
      </c>
      <c r="D120" s="77">
        <v>3</v>
      </c>
      <c r="E120" s="50">
        <v>240</v>
      </c>
      <c r="F120" s="90"/>
      <c r="G120" s="78">
        <f>G121</f>
        <v>0</v>
      </c>
    </row>
    <row r="121" spans="1:7" ht="33" customHeight="1" hidden="1">
      <c r="A121" s="76" t="s">
        <v>371</v>
      </c>
      <c r="B121" s="50" t="s">
        <v>304</v>
      </c>
      <c r="C121" s="77">
        <v>5</v>
      </c>
      <c r="D121" s="77">
        <v>3</v>
      </c>
      <c r="E121" s="50">
        <v>240</v>
      </c>
      <c r="F121" s="67">
        <v>13</v>
      </c>
      <c r="G121" s="84">
        <v>0</v>
      </c>
    </row>
    <row r="122" spans="1:7" ht="75" customHeight="1">
      <c r="A122" s="76" t="s">
        <v>359</v>
      </c>
      <c r="B122" s="50" t="s">
        <v>360</v>
      </c>
      <c r="C122" s="77"/>
      <c r="D122" s="77"/>
      <c r="E122" s="50"/>
      <c r="F122" s="90"/>
      <c r="G122" s="78">
        <f>G123</f>
        <v>23868</v>
      </c>
    </row>
    <row r="123" spans="1:7" ht="19.5" customHeight="1">
      <c r="A123" s="76" t="s">
        <v>361</v>
      </c>
      <c r="B123" s="50" t="s">
        <v>362</v>
      </c>
      <c r="C123" s="77"/>
      <c r="D123" s="77"/>
      <c r="E123" s="50"/>
      <c r="F123" s="90"/>
      <c r="G123" s="78">
        <f>G124</f>
        <v>23868</v>
      </c>
    </row>
    <row r="124" spans="1:7" ht="33" customHeight="1">
      <c r="A124" s="76" t="s">
        <v>363</v>
      </c>
      <c r="B124" s="50" t="s">
        <v>364</v>
      </c>
      <c r="C124" s="77"/>
      <c r="D124" s="77"/>
      <c r="E124" s="50"/>
      <c r="F124" s="90"/>
      <c r="G124" s="78">
        <f>G125</f>
        <v>23868</v>
      </c>
    </row>
    <row r="125" spans="1:7" ht="19.5" customHeight="1">
      <c r="A125" s="76" t="s">
        <v>357</v>
      </c>
      <c r="B125" s="50" t="s">
        <v>364</v>
      </c>
      <c r="C125" s="77">
        <v>11</v>
      </c>
      <c r="D125" s="77"/>
      <c r="E125" s="50"/>
      <c r="F125" s="90"/>
      <c r="G125" s="78">
        <f>G126</f>
        <v>23868</v>
      </c>
    </row>
    <row r="126" spans="1:7" ht="19.5" customHeight="1">
      <c r="A126" s="76" t="s">
        <v>358</v>
      </c>
      <c r="B126" s="50" t="s">
        <v>364</v>
      </c>
      <c r="C126" s="77">
        <v>11</v>
      </c>
      <c r="D126" s="77">
        <v>1</v>
      </c>
      <c r="E126" s="50"/>
      <c r="F126" s="90"/>
      <c r="G126" s="78">
        <f>G127</f>
        <v>23868</v>
      </c>
    </row>
    <row r="127" spans="1:7" ht="47.25" customHeight="1">
      <c r="A127" s="76" t="s">
        <v>215</v>
      </c>
      <c r="B127" s="50" t="s">
        <v>364</v>
      </c>
      <c r="C127" s="77">
        <v>11</v>
      </c>
      <c r="D127" s="77">
        <v>1</v>
      </c>
      <c r="E127" s="50">
        <v>240</v>
      </c>
      <c r="F127" s="90"/>
      <c r="G127" s="78">
        <f>G128</f>
        <v>23868</v>
      </c>
    </row>
    <row r="128" spans="1:7" ht="33" customHeight="1">
      <c r="A128" s="76" t="s">
        <v>371</v>
      </c>
      <c r="B128" s="50" t="s">
        <v>364</v>
      </c>
      <c r="C128" s="77">
        <v>11</v>
      </c>
      <c r="D128" s="77">
        <v>1</v>
      </c>
      <c r="E128" s="50">
        <v>240</v>
      </c>
      <c r="F128" s="67">
        <v>13</v>
      </c>
      <c r="G128" s="84">
        <v>23868</v>
      </c>
    </row>
    <row r="129" spans="1:7" ht="75" customHeight="1">
      <c r="A129" s="76" t="s">
        <v>254</v>
      </c>
      <c r="B129" s="50" t="s">
        <v>255</v>
      </c>
      <c r="C129" s="77"/>
      <c r="D129" s="77"/>
      <c r="E129" s="50"/>
      <c r="F129" s="90"/>
      <c r="G129" s="78">
        <f>G130</f>
        <v>1000</v>
      </c>
    </row>
    <row r="130" spans="1:7" ht="47.25" customHeight="1">
      <c r="A130" s="76" t="s">
        <v>256</v>
      </c>
      <c r="B130" s="50" t="s">
        <v>257</v>
      </c>
      <c r="C130" s="77"/>
      <c r="D130" s="77"/>
      <c r="E130" s="50"/>
      <c r="F130" s="90"/>
      <c r="G130" s="78">
        <f>G131</f>
        <v>1000</v>
      </c>
    </row>
    <row r="131" spans="1:7" ht="47.25" customHeight="1">
      <c r="A131" s="76" t="s">
        <v>258</v>
      </c>
      <c r="B131" s="50" t="s">
        <v>259</v>
      </c>
      <c r="C131" s="77"/>
      <c r="D131" s="77"/>
      <c r="E131" s="50"/>
      <c r="F131" s="90"/>
      <c r="G131" s="78">
        <f>G132</f>
        <v>1000</v>
      </c>
    </row>
    <row r="132" spans="1:7" ht="19.5" customHeight="1">
      <c r="A132" s="76" t="s">
        <v>202</v>
      </c>
      <c r="B132" s="50" t="s">
        <v>259</v>
      </c>
      <c r="C132" s="77">
        <v>1</v>
      </c>
      <c r="D132" s="77"/>
      <c r="E132" s="50"/>
      <c r="F132" s="90"/>
      <c r="G132" s="78">
        <f>G133</f>
        <v>1000</v>
      </c>
    </row>
    <row r="133" spans="1:7" ht="19.5" customHeight="1">
      <c r="A133" s="76" t="s">
        <v>223</v>
      </c>
      <c r="B133" s="50" t="s">
        <v>259</v>
      </c>
      <c r="C133" s="77">
        <v>1</v>
      </c>
      <c r="D133" s="77">
        <v>13</v>
      </c>
      <c r="E133" s="50"/>
      <c r="F133" s="90"/>
      <c r="G133" s="78">
        <f>G134</f>
        <v>1000</v>
      </c>
    </row>
    <row r="134" spans="1:7" ht="47.25" customHeight="1">
      <c r="A134" s="76" t="s">
        <v>215</v>
      </c>
      <c r="B134" s="50" t="s">
        <v>259</v>
      </c>
      <c r="C134" s="77">
        <v>1</v>
      </c>
      <c r="D134" s="77">
        <v>13</v>
      </c>
      <c r="E134" s="50">
        <v>240</v>
      </c>
      <c r="F134" s="90"/>
      <c r="G134" s="78">
        <f>G135</f>
        <v>1000</v>
      </c>
    </row>
    <row r="135" spans="1:7" ht="33" customHeight="1">
      <c r="A135" s="76" t="s">
        <v>371</v>
      </c>
      <c r="B135" s="50" t="s">
        <v>259</v>
      </c>
      <c r="C135" s="77">
        <v>1</v>
      </c>
      <c r="D135" s="77">
        <v>13</v>
      </c>
      <c r="E135" s="50">
        <v>240</v>
      </c>
      <c r="F135" s="67">
        <v>13</v>
      </c>
      <c r="G135" s="84">
        <v>1000</v>
      </c>
    </row>
    <row r="136" spans="1:7" ht="78" customHeight="1">
      <c r="A136" s="76" t="s">
        <v>315</v>
      </c>
      <c r="B136" s="50" t="s">
        <v>316</v>
      </c>
      <c r="C136" s="77"/>
      <c r="D136" s="77"/>
      <c r="E136" s="50"/>
      <c r="F136" s="90"/>
      <c r="G136" s="78">
        <f>G137</f>
        <v>1589300</v>
      </c>
    </row>
    <row r="137" spans="1:7" ht="12.75">
      <c r="A137" s="76" t="s">
        <v>317</v>
      </c>
      <c r="B137" s="50" t="s">
        <v>318</v>
      </c>
      <c r="C137" s="77"/>
      <c r="D137" s="77"/>
      <c r="E137" s="50"/>
      <c r="F137" s="90"/>
      <c r="G137" s="78">
        <f>G138</f>
        <v>1589300</v>
      </c>
    </row>
    <row r="138" spans="1:9" ht="12.75">
      <c r="A138" s="76" t="s">
        <v>319</v>
      </c>
      <c r="B138" s="50" t="s">
        <v>320</v>
      </c>
      <c r="C138" s="77"/>
      <c r="D138" s="77"/>
      <c r="E138" s="50"/>
      <c r="F138" s="90"/>
      <c r="G138" s="78">
        <f>G139</f>
        <v>1589300</v>
      </c>
      <c r="I138" s="34"/>
    </row>
    <row r="139" spans="1:7" ht="12.75">
      <c r="A139" s="76" t="s">
        <v>313</v>
      </c>
      <c r="B139" s="50" t="s">
        <v>320</v>
      </c>
      <c r="C139" s="77">
        <v>6</v>
      </c>
      <c r="D139" s="77"/>
      <c r="E139" s="50"/>
      <c r="F139" s="90"/>
      <c r="G139" s="78">
        <f>G140</f>
        <v>1589300</v>
      </c>
    </row>
    <row r="140" spans="1:7" ht="12.75">
      <c r="A140" s="76" t="s">
        <v>314</v>
      </c>
      <c r="B140" s="50" t="s">
        <v>320</v>
      </c>
      <c r="C140" s="77">
        <v>6</v>
      </c>
      <c r="D140" s="77">
        <v>5</v>
      </c>
      <c r="E140" s="50"/>
      <c r="F140" s="90"/>
      <c r="G140" s="78">
        <f>G141</f>
        <v>1589300</v>
      </c>
    </row>
    <row r="141" spans="1:7" ht="12.75">
      <c r="A141" s="76" t="s">
        <v>215</v>
      </c>
      <c r="B141" s="50" t="s">
        <v>320</v>
      </c>
      <c r="C141" s="77">
        <v>6</v>
      </c>
      <c r="D141" s="77">
        <v>5</v>
      </c>
      <c r="E141" s="50">
        <v>240</v>
      </c>
      <c r="F141" s="90"/>
      <c r="G141" s="78">
        <f>G142</f>
        <v>1589300</v>
      </c>
    </row>
    <row r="142" spans="1:7" ht="33" customHeight="1">
      <c r="A142" s="76" t="s">
        <v>371</v>
      </c>
      <c r="B142" s="50" t="s">
        <v>320</v>
      </c>
      <c r="C142" s="77">
        <v>6</v>
      </c>
      <c r="D142" s="77">
        <v>5</v>
      </c>
      <c r="E142" s="50">
        <v>240</v>
      </c>
      <c r="F142" s="67">
        <v>13</v>
      </c>
      <c r="G142" s="84">
        <f>(1101315.8+11184.2)+(11237.37-11237.37)+(1589300-1112500)</f>
        <v>1589300</v>
      </c>
    </row>
    <row r="143" spans="1:8" ht="19.5" customHeight="1">
      <c r="A143" s="91" t="s">
        <v>373</v>
      </c>
      <c r="B143" s="50"/>
      <c r="C143" s="91"/>
      <c r="D143" s="91"/>
      <c r="E143" s="91"/>
      <c r="F143" s="91"/>
      <c r="G143" s="54">
        <f>G21+G33+G40+G47+G68+G75+G82+G89+G98+G103+G109+G122+G129+G136</f>
        <v>4412523.16</v>
      </c>
      <c r="H143" s="22" t="s">
        <v>36</v>
      </c>
    </row>
    <row r="144" spans="1:7" ht="19.5" customHeight="1">
      <c r="A144" s="92"/>
      <c r="B144" s="92"/>
      <c r="C144" s="92"/>
      <c r="D144" s="92"/>
      <c r="E144" s="92"/>
      <c r="F144" s="92"/>
      <c r="G144" s="92"/>
    </row>
    <row r="145" spans="1:7" ht="19.5" customHeight="1">
      <c r="A145" s="92" t="s">
        <v>37</v>
      </c>
      <c r="B145" s="92"/>
      <c r="C145" s="92"/>
      <c r="D145" s="92"/>
      <c r="E145" s="92" t="s">
        <v>366</v>
      </c>
      <c r="F145" s="92"/>
      <c r="G145" s="92"/>
    </row>
  </sheetData>
  <sheetProtection selectLockedCells="1" selectUnlockedCells="1"/>
  <mergeCells count="13">
    <mergeCell ref="E1:F1"/>
    <mergeCell ref="E6:G6"/>
    <mergeCell ref="E12:G12"/>
    <mergeCell ref="A14:G14"/>
    <mergeCell ref="A15:G15"/>
    <mergeCell ref="A16:G16"/>
    <mergeCell ref="A18:A20"/>
    <mergeCell ref="B18:B20"/>
    <mergeCell ref="C18:C20"/>
    <mergeCell ref="D18:D20"/>
    <mergeCell ref="E18:E20"/>
    <mergeCell ref="F18:F20"/>
    <mergeCell ref="G18:G20"/>
  </mergeCells>
  <printOptions/>
  <pageMargins left="0.7875" right="0.7875" top="0.5902777777777778" bottom="0.5902777777777778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2023-10-18T13:57:05Z</cp:lastPrinted>
  <dcterms:created xsi:type="dcterms:W3CDTF">2009-04-16T04:32:48Z</dcterms:created>
  <dcterms:modified xsi:type="dcterms:W3CDTF">2023-10-18T14:04:58Z</dcterms:modified>
  <cp:category/>
  <cp:version/>
  <cp:contentType/>
  <cp:contentStatus/>
  <cp:revision>605</cp:revision>
</cp:coreProperties>
</file>