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firstSheet="8" activeTab="16"/>
  </bookViews>
  <sheets>
    <sheet name="№1 ист 24г" sheetId="1" r:id="rId1"/>
    <sheet name="№2 ист.25-26" sheetId="2" r:id="rId2"/>
    <sheet name="№3 Налоги" sheetId="3" r:id="rId3"/>
    <sheet name="№4 дох 2024" sheetId="4" r:id="rId4"/>
    <sheet name="№5 дох 25-26" sheetId="5" r:id="rId5"/>
    <sheet name="№6 Гл адм.дох." sheetId="6" r:id="rId6"/>
    <sheet name="№7 Гл.адм.диф." sheetId="7" r:id="rId7"/>
    <sheet name="№8 Гл.распор." sheetId="8" r:id="rId8"/>
    <sheet name="№9 расход,24г" sheetId="9" r:id="rId9"/>
    <sheet name="№10 расход,25-26" sheetId="10" r:id="rId10"/>
    <sheet name="№11 Вед.стр.24г" sheetId="11" r:id="rId11"/>
    <sheet name="№12 Вед.стр.25-26г" sheetId="12" r:id="rId12"/>
    <sheet name="№13 МП,24г" sheetId="13" r:id="rId13"/>
    <sheet name="№14 МП 25-26" sheetId="14" r:id="rId14"/>
    <sheet name="№15ЖКХ 24" sheetId="15" r:id="rId15"/>
    <sheet name="№16ЖКХ 25-26" sheetId="16" r:id="rId16"/>
    <sheet name="№ 17 " sheetId="17" r:id="rId17"/>
  </sheets>
  <definedNames>
    <definedName name="_xlnm.Print_Area" localSheetId="9">'№10 расход,25-26'!$A$1:$G$208</definedName>
    <definedName name="_xlnm.Print_Area" localSheetId="10">'№11 Вед.стр.24г'!$A$1:$G$192</definedName>
    <definedName name="_xlnm.Print_Area" localSheetId="1">'№2 ист.25-26'!$A$1:$D$26</definedName>
    <definedName name="_xlnm.Print_Area" localSheetId="8">'№9 расход,24г'!$A$1:$F$152</definedName>
  </definedNames>
  <calcPr fullCalcOnLoad="1"/>
</workbook>
</file>

<file path=xl/sharedStrings.xml><?xml version="1.0" encoding="utf-8"?>
<sst xmlns="http://schemas.openxmlformats.org/spreadsheetml/2006/main" count="4275" uniqueCount="662">
  <si>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</si>
  <si>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</si>
  <si>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</si>
  <si>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</si>
  <si>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</si>
  <si>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</si>
  <si>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уполномоченные в соответствии с законодательными актами Российской Федерации на совершение нотариальных  действий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</si>
  <si>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</si>
  <si>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 (за исключением имущества муниципальных автономных учреждений)</t>
  </si>
  <si>
    <t>1 13 02995 10 0000 130</t>
  </si>
  <si>
    <t xml:space="preserve"> Прочие доходы от компенсации затрат  бюджетов поселений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</si>
  <si>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</si>
  <si>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</si>
  <si>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</si>
  <si>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</si>
  <si>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</si>
  <si>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</si>
  <si>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2 02 02999 10 0000 151</t>
  </si>
  <si>
    <t>Фонд оплаты труда учреждений</t>
  </si>
  <si>
    <t>Код бюджетной классификации Российской Федерации</t>
  </si>
  <si>
    <t>Главные администраторы доходов местного бюджета</t>
  </si>
  <si>
    <t>Перечень</t>
  </si>
  <si>
    <t>Доходов местного бюджета</t>
  </si>
  <si>
    <t>Код источников финансирования дефицита местного бюджета муниципального образования</t>
  </si>
  <si>
    <t>01 00 00 00 00 0000 000</t>
  </si>
  <si>
    <t>Источники внутреннего финансирования  дефицитов бюджетов</t>
  </si>
  <si>
    <t>01 02 00 00 00 0000 000</t>
  </si>
  <si>
    <t>01 02 00 00 00 0000 700</t>
  </si>
  <si>
    <t>01 02 00 00 10 0000 710</t>
  </si>
  <si>
    <t>01 02 00 00 00 0000 800</t>
  </si>
  <si>
    <t>Погашение кредитов, представленных кредитными организациями в валюте российской Федерации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</si>
  <si>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</si>
  <si>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</si>
  <si>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</si>
  <si>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</si>
  <si>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</si>
  <si>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</si>
  <si>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Погашение бюджетных кредитов, полученных   от других бюджетов бюджетной системы Российской Федерации в валюте Российской Федерации</t>
  </si>
  <si>
    <t>01 03 01 00 10 0000 810</t>
  </si>
  <si>
    <t xml:space="preserve">01 05 00 00 00 0000 000 </t>
  </si>
  <si>
    <t>Изменение остатков средств на счетах по учету 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</si>
  <si>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</si>
  <si>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</si>
  <si>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</si>
  <si>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</si>
  <si>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</si>
  <si>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01 05 02 01 10 0000 510</t>
  </si>
  <si>
    <t>01 05 00 00 00 0000 600</t>
  </si>
  <si>
    <t>Уменьшение остатков средств бюджетов</t>
  </si>
  <si>
    <t>01 05 02 00 00 0000 600</t>
  </si>
  <si>
    <t xml:space="preserve">Уменьшение прочих остатков  средств бюджетов </t>
  </si>
  <si>
    <t>01 05 02 01 00 0000 610</t>
  </si>
  <si>
    <t>Уменьшение прочих остатков  денежных средств бюджетов</t>
  </si>
  <si>
    <t>01 05 02 01 10 0000 610</t>
  </si>
  <si>
    <t>Администраторы  источников</t>
  </si>
  <si>
    <t xml:space="preserve">Главные администраторы источников  финансирования дефицита местного бюджета  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</si>
  <si>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</si>
  <si>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</si>
  <si>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</si>
  <si>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</si>
  <si>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</si>
  <si>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</si>
  <si>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</si>
  <si>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</si>
  <si>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</si>
  <si>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</si>
  <si>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</si>
  <si>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</si>
  <si>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</si>
  <si>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</si>
  <si>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</si>
  <si>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</si>
  <si>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</si>
  <si>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</si>
  <si>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</si>
  <si>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</si>
  <si>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 бюджетам субъектов   Российской Федерации  и муниципальных образований</t>
  </si>
  <si>
    <t>Дотации на выравнивание бюджетной обеспеченности</t>
  </si>
  <si>
    <t>Субвенции  бюджетам субъектов   Российской Федерации и муниципальных образований.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</si>
  <si>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</si>
  <si>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</si>
  <si>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</si>
  <si>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</si>
  <si>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</si>
  <si>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</si>
  <si>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</si>
  <si>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</si>
  <si>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</si>
  <si>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</si>
  <si>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Резервные фонды</t>
  </si>
  <si>
    <t>Резервные фонды местных администраций</t>
  </si>
  <si>
    <t>40 1 00 07050</t>
  </si>
  <si>
    <t>Иные бюджетные ассигнования</t>
  </si>
  <si>
    <t>800</t>
  </si>
  <si>
    <t>2 02 29999 00 0000 151</t>
  </si>
  <si>
    <t>2 02 20000 00 0000 151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</si>
  <si>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</si>
  <si>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</si>
  <si>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</si>
  <si>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</si>
  <si>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Обеспечение первичных мер пожарной безопасности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</si>
  <si>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</si>
  <si>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</si>
  <si>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Иные закупки товаров, работ и услуг для обеспечения государственных (муниципальных )нужд</t>
  </si>
  <si>
    <t>240</t>
  </si>
  <si>
    <t>40 1 00 70270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</si>
  <si>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</si>
  <si>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</si>
  <si>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</si>
  <si>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</si>
  <si>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</si>
  <si>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</si>
  <si>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</si>
  <si>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</si>
  <si>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</si>
  <si>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</si>
  <si>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</si>
  <si>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</si>
  <si>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выплаты персоналу казенных учреждений</t>
  </si>
  <si>
    <t>Расходы на выплату персоналу казенных учреждений</t>
  </si>
  <si>
    <t>18 0 01 00000</t>
  </si>
  <si>
    <t>18 0 01 08000</t>
  </si>
  <si>
    <t>18 0 00 00000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</si>
  <si>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</si>
  <si>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Исполнение судебных актов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</si>
  <si>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</si>
  <si>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</si>
  <si>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</si>
  <si>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</si>
  <si>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</si>
  <si>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</si>
  <si>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</si>
  <si>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</si>
  <si>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Субвенции бюджетам сельских поселений на осуществлении первичного  воинского учета на территориях, где отсутствуют военные комиссариаты</t>
  </si>
  <si>
    <t>Прочие субвенции 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</si>
  <si>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</si>
  <si>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 бюджетам сельских поселений для компенсации 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</si>
  <si>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</si>
  <si>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</si>
  <si>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сумм, налогов, сборов и иных платежей, а также сумм процента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</si>
  <si>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 имеющих целевое назначение , прошлых лет из бюджетов муниципальных районов</t>
  </si>
  <si>
    <t>Получение кредитов от кредитных организаций бюджетами сельских поселений в валюте Российской Федерации</t>
  </si>
  <si>
    <t>Погашение кредитов, полученных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</si>
  <si>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</si>
  <si>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сельских поселений кредитов  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</si>
  <si>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</si>
  <si>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 xml:space="preserve">Увеличение прочих остатков денежных средств бюджетов </t>
  </si>
  <si>
    <t>Уменьшение прочих остатков денежных средств бюджетов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</si>
  <si>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</si>
  <si>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</si>
  <si>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</si>
  <si>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Задолженность и перерасчеты по отмененным  налогам, сборам и иным обязательным платежам</t>
  </si>
  <si>
    <t>1 09 04000 00 0000 110</t>
  </si>
  <si>
    <t>1 09 04050 13 0000 110</t>
  </si>
  <si>
    <t>(рублей)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</si>
  <si>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</si>
  <si>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</si>
  <si>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</si>
  <si>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</si>
  <si>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</si>
  <si>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</si>
  <si>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</si>
  <si>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</si>
  <si>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</si>
  <si>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</si>
  <si>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</si>
  <si>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</si>
  <si>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</si>
  <si>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</si>
  <si>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</si>
  <si>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</si>
  <si>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Обеспечение пожарной безопасности</t>
  </si>
  <si>
    <t>Национальная экономика</t>
  </si>
  <si>
    <t>Общеэкономические вопросы</t>
  </si>
  <si>
    <t>Мероприятия по профилактике безнадзорности и правонарушений несовершеннолетних</t>
  </si>
  <si>
    <t>Другие вопросы в области национальной экономики</t>
  </si>
  <si>
    <t>Мероприятия в области жилищно-коммунального хозяйства</t>
  </si>
  <si>
    <t>Коммунальное хозяйство</t>
  </si>
  <si>
    <t>Мероприятия в области коммунального хозяйства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</si>
  <si>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</si>
  <si>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</si>
  <si>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</si>
  <si>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</si>
  <si>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</si>
  <si>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</si>
  <si>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</si>
  <si>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</si>
  <si>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</si>
  <si>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</si>
  <si>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</si>
  <si>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</si>
  <si>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</si>
  <si>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</si>
  <si>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</si>
  <si>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</si>
  <si>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</si>
  <si>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</si>
  <si>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</si>
  <si>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</si>
  <si>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</si>
  <si>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гла-вы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</si>
  <si>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</si>
  <si>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</si>
  <si>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</si>
  <si>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</si>
  <si>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</si>
  <si>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>10 0 01 01000</t>
  </si>
  <si>
    <t>10 0 00 00000</t>
  </si>
  <si>
    <t>10 0 01 00000</t>
  </si>
  <si>
    <t>11 0 00 00000</t>
  </si>
  <si>
    <t>11 0 01 02100</t>
  </si>
  <si>
    <t>11 0 01 02000</t>
  </si>
  <si>
    <t>11 0 01 02200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</si>
  <si>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</si>
  <si>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</si>
  <si>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</si>
  <si>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</si>
  <si>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</si>
  <si>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</si>
  <si>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</si>
  <si>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</si>
  <si>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</si>
  <si>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12 0 01 03000</t>
  </si>
  <si>
    <t>12 0 00 00000</t>
  </si>
  <si>
    <t xml:space="preserve">Обеспечение профилактики безнадзорности и правонарушений несовершеннолетних </t>
  </si>
  <si>
    <t>13 0 01 00000</t>
  </si>
  <si>
    <t>13 0 00 00000</t>
  </si>
  <si>
    <t>40 1 00 02180</t>
  </si>
  <si>
    <t>40 1 00 02470</t>
  </si>
  <si>
    <t>15 0 00 00000</t>
  </si>
  <si>
    <t>15 0 01 00000</t>
  </si>
  <si>
    <t xml:space="preserve">05 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</si>
  <si>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</si>
  <si>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</si>
  <si>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</si>
  <si>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</si>
  <si>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</si>
  <si>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</si>
  <si>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</si>
  <si>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</si>
  <si>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</si>
  <si>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40 2 00 25000</t>
  </si>
  <si>
    <t>40 2 00 23000</t>
  </si>
  <si>
    <t>40 2 00 45000</t>
  </si>
  <si>
    <t>40 2 00 44000</t>
  </si>
  <si>
    <t>40 2 00 41000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</si>
  <si>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</si>
  <si>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</si>
  <si>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</si>
  <si>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</si>
  <si>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</si>
  <si>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</si>
  <si>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</si>
  <si>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</si>
  <si>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</si>
  <si>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</si>
  <si>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</si>
  <si>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</si>
  <si>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</si>
  <si>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</si>
  <si>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</si>
  <si>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</si>
  <si>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</si>
  <si>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</si>
  <si>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</si>
  <si>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Прочие субсидии бюджетам сельских поселений</t>
  </si>
  <si>
    <t>Обеспечение проведения выборов и референдумов</t>
  </si>
  <si>
    <t>40 1 00 20030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</si>
  <si>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</si>
  <si>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</si>
  <si>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</si>
  <si>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</si>
  <si>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</si>
  <si>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</si>
  <si>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</si>
  <si>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</si>
  <si>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</si>
  <si>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</si>
  <si>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</si>
  <si>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</si>
  <si>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</si>
  <si>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</si>
  <si>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1 11 05030 00 0000 120</t>
  </si>
  <si>
    <t>Наименование целевых  программ</t>
  </si>
  <si>
    <t>Рз</t>
  </si>
  <si>
    <t>Код главы</t>
  </si>
  <si>
    <t xml:space="preserve">Национальная безопасность и правоохранительная деятельность </t>
  </si>
  <si>
    <t>Жилищно- коммунальное хозяйство</t>
  </si>
  <si>
    <t>Итого:</t>
  </si>
  <si>
    <t>1 09 00000 00 0000 000</t>
  </si>
  <si>
    <t>Налоги на имущество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</si>
  <si>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</si>
  <si>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</si>
  <si>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</si>
  <si>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</si>
  <si>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</si>
  <si>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</si>
  <si>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</si>
  <si>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</si>
  <si>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</si>
  <si>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</si>
  <si>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</si>
  <si>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</si>
  <si>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</si>
  <si>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</si>
  <si>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</si>
  <si>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</si>
  <si>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</si>
  <si>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 xml:space="preserve">Жилищно- коммунальное хозяйство 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</si>
  <si>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</si>
  <si>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</si>
  <si>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</si>
  <si>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</si>
  <si>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 xml:space="preserve">Уличное освещение 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</si>
  <si>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</si>
  <si>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</si>
  <si>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</si>
  <si>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</si>
  <si>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</si>
  <si>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</si>
  <si>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</si>
  <si>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</si>
  <si>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</si>
  <si>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</si>
  <si>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</si>
  <si>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</si>
  <si>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112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</si>
  <si>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</si>
  <si>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</si>
  <si>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</si>
  <si>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</si>
  <si>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</si>
  <si>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</si>
  <si>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</si>
  <si>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</si>
  <si>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</si>
  <si>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</si>
  <si>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</si>
  <si>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</si>
  <si>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</si>
  <si>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Источники внутреннего финансирования дефицитов бюджетов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</si>
  <si>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</si>
  <si>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</si>
  <si>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</si>
  <si>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</si>
  <si>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кредитов, полученных от  кредитных организаций  бюджетами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</si>
  <si>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</si>
  <si>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</si>
  <si>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</si>
  <si>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</si>
  <si>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</si>
  <si>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</si>
  <si>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     </t>
  </si>
  <si>
    <t xml:space="preserve">Увеличение прочих остатков средств бюджетов      </t>
  </si>
  <si>
    <t xml:space="preserve">Увеличение прочих остатков денежных средств      бюджетов </t>
  </si>
  <si>
    <t xml:space="preserve">Увеличение прочих остатков денежных  средств бюджетов поселений     </t>
  </si>
  <si>
    <t>2 02 15002 10 0000 151</t>
  </si>
  <si>
    <t>2 02 29999 10 0000 151</t>
  </si>
  <si>
    <t>2 02 40014 10 0000 151</t>
  </si>
  <si>
    <t>2 02 49999 10 0000 151</t>
  </si>
  <si>
    <t>2 02 15002 00 0000 151</t>
  </si>
  <si>
    <t xml:space="preserve">Уменьшение остатков средств бюджетов      </t>
  </si>
  <si>
    <t xml:space="preserve">Уменьшение прочих остатков средств бюджетов      </t>
  </si>
  <si>
    <t xml:space="preserve">Уменьшение прочих остатков денежных средств   бюджетов    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</si>
  <si>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</si>
  <si>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</si>
  <si>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</si>
  <si>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</si>
  <si>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</si>
  <si>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</si>
  <si>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40 1 00 20140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</si>
  <si>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поселений.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</si>
  <si>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</si>
  <si>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</si>
  <si>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</si>
  <si>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Дотации бюджетам сельских поселений на выравнивание  бюджетной обеспеченности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</si>
  <si>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</si>
  <si>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16 0 01 00000</t>
  </si>
  <si>
    <t>16 0 00 00000</t>
  </si>
  <si>
    <t>17 0 00 00000</t>
  </si>
  <si>
    <t>17 0 01 00000</t>
  </si>
  <si>
    <t xml:space="preserve">Физическая культура 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</si>
  <si>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</si>
  <si>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2 02 40000 00 0000 151</t>
  </si>
  <si>
    <t>Иные межбюджетные трансферты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</si>
  <si>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</si>
  <si>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</si>
  <si>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</si>
  <si>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2 02 49999 00 0000 151</t>
  </si>
  <si>
    <t>Прочие межбюджетные трансферты, передаваемые бюджетам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</si>
  <si>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</si>
  <si>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</si>
  <si>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Администратор доходов</t>
  </si>
  <si>
    <t>главы</t>
  </si>
  <si>
    <t>014 01 02 00 00 00 0000 700</t>
  </si>
  <si>
    <t>014 01 02 00 00 10 0000 710</t>
  </si>
  <si>
    <t>014 01 02 00 00 10 0000 810</t>
  </si>
  <si>
    <t>014 01 03 01 00 10 0000 710</t>
  </si>
  <si>
    <t>014 01 03 01 00 10 0000 810</t>
  </si>
  <si>
    <t>014 01 05 00 00 00 0000 000</t>
  </si>
  <si>
    <t>014 01 05 00 00 00 0000 500</t>
  </si>
  <si>
    <t>014 01 05 02 00 00 0000 500</t>
  </si>
  <si>
    <t>014 01 05 02 01 00 0000 510</t>
  </si>
  <si>
    <t>014 01 05 02 01 10 0000 510</t>
  </si>
  <si>
    <t>014 01 05 00 00 00 0000 600</t>
  </si>
  <si>
    <t>014 01 05 02 00 00 0000 600</t>
  </si>
  <si>
    <t>014 01 05 02 01 00 0000 610</t>
  </si>
  <si>
    <t>014 01 05 02 01 10 0000 610</t>
  </si>
  <si>
    <t xml:space="preserve">014 01 00 00 00 00 0000 000 </t>
  </si>
  <si>
    <t xml:space="preserve">014 01 02 00 00 00 0000 000 </t>
  </si>
  <si>
    <t xml:space="preserve">014 01 02 00 00 00 0000 800     </t>
  </si>
  <si>
    <t xml:space="preserve">014 01 03 01 00 00 0000 000 </t>
  </si>
  <si>
    <t>014 01 03 01 00 00 0000 700</t>
  </si>
  <si>
    <t>014 01 03 01 00 00 0000 800</t>
  </si>
  <si>
    <t>Земельный налог (по обязательствам,     возникшим до 1 января 2006 года) мобилизуемый на территориях поселений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</si>
  <si>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</si>
  <si>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</si>
  <si>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</si>
  <si>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</si>
  <si>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</si>
  <si>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</si>
  <si>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</si>
  <si>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</si>
  <si>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</si>
  <si>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</si>
  <si>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</si>
  <si>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</si>
  <si>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</si>
  <si>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</si>
  <si>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</si>
  <si>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</si>
  <si>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</si>
  <si>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1 16 00000 00 0000 000</t>
  </si>
  <si>
    <t>Штрафы, санкции, возмещение ущерба</t>
  </si>
  <si>
    <t>Администрация Устинкинского сельсовета Орджоникидзевского района Республики Хакасия</t>
  </si>
  <si>
    <t>014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</si>
  <si>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</si>
  <si>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</si>
  <si>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1 14 06025 10 0000 430</t>
  </si>
  <si>
    <t>Доходы от продаж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</si>
  <si>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Средства самообложения граждан, зачисляемые в бюджеты сельских поселений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</si>
  <si>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</si>
  <si>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сельских поселений на оплату жилищно-коммунальных услуг отдельным категориям граждан</t>
  </si>
  <si>
    <t>Прочие безвозмездные поступления в бюджеты сельских поселений от бюджетов субъектов Российской Федерации</t>
  </si>
  <si>
    <t>01 06 06 00 00 0000 000</t>
  </si>
  <si>
    <t>Прочие источники внутреннего финансирования дефицитов бюджетов</t>
  </si>
  <si>
    <t>01 06 06 00 00 0000 700</t>
  </si>
  <si>
    <t>Привлечение прочих источников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</si>
  <si>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</si>
  <si>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дефицитов бюджетов поселений</t>
  </si>
  <si>
    <t>01 06 06 00 00 0000 800</t>
  </si>
  <si>
    <t>01 06 06 00 10 0000 810</t>
  </si>
  <si>
    <t>Погашение обязательств за счет прочих источников внутреннего финансирования дефицитов бюджетов</t>
  </si>
  <si>
    <t>Погашение обязательств за счет прочих источников внутреннего финансирования дефицитов бюджетов поселений</t>
  </si>
  <si>
    <t xml:space="preserve">Администрация Устинкинского сельсовета Орджоникидзевского района Республики Хакасия  </t>
  </si>
  <si>
    <t>Непрограммные расходы в сфере установленных функций органов местного самоуправления, муниципальных учреждений Устинкинского сельсовета</t>
  </si>
  <si>
    <t>Обеспечение деятельности органов местного самоуправления, муниципальных учреждений муниципального образования Устинкинский сельсовет</t>
  </si>
  <si>
    <t>12 1 00 00000</t>
  </si>
  <si>
    <t>12 1 01 05000</t>
  </si>
  <si>
    <t>Мероприятия, направленные на развитие муниципальной службы</t>
  </si>
  <si>
    <t>Непрограммные расходы в сфере установленных функций органов местного самоуправления,муниципальных учреждений Устинкинского сельсовета</t>
  </si>
  <si>
    <t>Обеспечение деятельности органов местного самоуправления , муниципальных учреждений муниципального образования Устинкинский сельсовет</t>
  </si>
  <si>
    <t>Мероприятия, направленные на обеспечение противопожарной безопасности на территории муниципального образования Устинкинский сельсовет</t>
  </si>
  <si>
    <t xml:space="preserve">Дорожное хозяйство </t>
  </si>
  <si>
    <t>11 0 01 03000</t>
  </si>
  <si>
    <t>15 0 01 02000</t>
  </si>
  <si>
    <t>Мероприятия, направленные на повышение безопасности дорожного движения на территории Устинкинского сельсовета</t>
  </si>
  <si>
    <t>Непрграммные расходы в сфере установленных функций органов местного самоуправления, муниципальных учреждений Устинкинского сельсовета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</si>
  <si>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</si>
  <si>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Программа "Комплексного развития системы коммунальной инфраструктуры Устинкинского сельсовета на 2017-2021гг и на перспективу до 2026г"</t>
  </si>
  <si>
    <t xml:space="preserve">Обеспечение развития коммунальных систем и объектов в соответствии с потребностями жилищного и промышленного хозяйства, повышение качества производимых для потребителей коммунальных услуг </t>
  </si>
  <si>
    <t>17 0 01 01000</t>
  </si>
  <si>
    <t>Мероприятия по капитальному ремонту основного и вспомогательного оборудования котельной с Устинкино</t>
  </si>
  <si>
    <t>Обеспечение энергоэффективности энергосбережения на объектах муниципальной собственности</t>
  </si>
  <si>
    <t>13 0 01 01000</t>
  </si>
  <si>
    <t>22 0 00 00000</t>
  </si>
  <si>
    <t>22 0 01 00000</t>
  </si>
  <si>
    <t>22 0 01 01000</t>
  </si>
  <si>
    <t>Обеспечение деятельности органов местного самоуправления ,муниципальных учреждений муниципального образования Устинкинский сельсовет</t>
  </si>
  <si>
    <t xml:space="preserve">Обеспечение деятельности подведомственных учреждений ( технический персонал)  </t>
  </si>
  <si>
    <t>Муниципальная программа «Адресная социальная  поддержка нетрудоспособного населения и семей с детьми в муниципальном образовании Устинкинский сельсовет на  2019 - 2021 годы"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</si>
  <si>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 населенных пунктах, поселках городского типа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</si>
  <si>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</si>
  <si>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Иные выплаты персоналу учреждения, за исключением фонда оплаты труда</t>
  </si>
  <si>
    <t>100</t>
  </si>
  <si>
    <t xml:space="preserve">Доплаты к пенсиям муниципальных служащих муниципального образования Устинкинский сельсовет </t>
  </si>
  <si>
    <t>Муниципальная программа «Развитие физической культуры и массового спорта на территории Устинкинского сельсовета на 2019-2021 годы»</t>
  </si>
  <si>
    <t>Обеспечение развития отрасли физической культуры и спорта</t>
  </si>
  <si>
    <t>Обеспечение деятельности  органов местного самоуправления , муниципальных учреждений муниципального образования Устинкинский сельсовет</t>
  </si>
  <si>
    <t>Глава  муниципального образования Устинкинский сельсовет</t>
  </si>
  <si>
    <t>Программа комплексного развития системы коммунальной инфраструктуры Устинкинского сельсовета на 2017-2021гг и на перспективу до 2026г</t>
  </si>
  <si>
    <t>Непрограммные расходы в сфере установленных функций органов местного самоуправления,муниципальных учреждений Устинкинский сельсовета</t>
  </si>
  <si>
    <t xml:space="preserve">    014</t>
  </si>
  <si>
    <t>16 0 01 06000</t>
  </si>
  <si>
    <t>16 0 01 06100</t>
  </si>
  <si>
    <t>Дорожное хозяйство</t>
  </si>
  <si>
    <t>40 1 00 09 050</t>
  </si>
  <si>
    <t>Мероприятия по передаче полномочий в сфере решения вопросов градостроительной деятельности</t>
  </si>
  <si>
    <t>10 0 01 04000</t>
  </si>
  <si>
    <t>Обеспечение профилактики безнадзорности и правонарушений несовершеннолетних</t>
  </si>
  <si>
    <t>12 0 01 05000</t>
  </si>
  <si>
    <t>Администрация Устинкинского сельсовета Орджоникидзевского  района  Республики  Хакасия</t>
  </si>
  <si>
    <t xml:space="preserve">Мероприятия, направленные на энергосбережение и повышение энергетической эффективности </t>
  </si>
  <si>
    <t>Мероприятия направленные на повышение безопасности дорожного движения на территории Устинкинского сельсовета</t>
  </si>
  <si>
    <t>Социальная политика</t>
  </si>
  <si>
    <t>1 17 14030 10 0000 150</t>
  </si>
  <si>
    <t>2 02 15002 10 0000 150</t>
  </si>
  <si>
    <t>2 02 20041 10 0000 150</t>
  </si>
  <si>
    <t>2 02 29999 10 0000 150</t>
  </si>
  <si>
    <t>2 02 35118 10 0000 150</t>
  </si>
  <si>
    <t>2 02 35250 10 0000 150</t>
  </si>
  <si>
    <t>2 02 39999 10 0000 150</t>
  </si>
  <si>
    <t>2 02 45160 10 0000 150</t>
  </si>
  <si>
    <t>2 02 40014 10 0000 150</t>
  </si>
  <si>
    <t>2 02 49999 10 0000 150</t>
  </si>
  <si>
    <t>2 02 90024 10 0000 150</t>
  </si>
  <si>
    <t>2 02 90054 10 0000 150</t>
  </si>
  <si>
    <t>2 08 05000 10 0000 150</t>
  </si>
  <si>
    <t>2 18 60010 10 0000 150</t>
  </si>
  <si>
    <t>2 19 60010 10 0000 150</t>
  </si>
  <si>
    <t>Программа комплексного развития системы коммунальной инфраструктурыУстинкинского сельсовета на 2017-2021гг и на перспективу до 2026г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</si>
  <si>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</si>
  <si>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</si>
  <si>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</si>
  <si>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</si>
  <si>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</si>
  <si>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</si>
  <si>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</si>
  <si>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</si>
  <si>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</si>
  <si>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1 03 02001 01 0000 110</t>
  </si>
  <si>
    <t>2 02 10000 00 0000 150</t>
  </si>
  <si>
    <t>2 02 30000 00 0000 150</t>
  </si>
  <si>
    <t>2 02 35118 00 0000 150</t>
  </si>
  <si>
    <t>2 02 35250 00 0000 150</t>
  </si>
  <si>
    <t>2 02 40000 00 0000 150</t>
  </si>
  <si>
    <t>2 02 40014 00 0000 150</t>
  </si>
  <si>
    <t>2 02 49999 00 0000 150</t>
  </si>
  <si>
    <t>2 02 15002 00 0000 150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</si>
  <si>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</si>
  <si>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2 02 30024 10 000 150</t>
  </si>
  <si>
    <t>Субвенции на осуществление полномочий по определению перечня должностных лиц, уполномоченных составлять протоколы об административных нарушениях</t>
  </si>
  <si>
    <t>40 1 00 70230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</si>
  <si>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</si>
  <si>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</si>
  <si>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</si>
  <si>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21 0 00 00000</t>
  </si>
  <si>
    <t>Муниципальная программа "Противодействие экстремизму и профилактика терроризма на территории Устинкинского сельсовета на 2021-2025 годы"</t>
  </si>
  <si>
    <t xml:space="preserve">Мероприятия, направленные на противодействие экстремизму и профилактику терроризма на территории Устинкинского сельсовета </t>
  </si>
  <si>
    <t>Муниципальная программа «Энергосбережение и повышение энергоэффективности на территории Устинкинского сельсовета на 2021-2023 и на период по 2025 год»</t>
  </si>
  <si>
    <t>23 0 01 70000</t>
  </si>
  <si>
    <t>Мероприятия по совершенствованию системы комплексного благоустройства муниципального образования Устинкинский сельсовет</t>
  </si>
  <si>
    <t>Муниципальная программа "Развитие культуры на территории муниципального образования Устинкинский сельсвет на 2021-2023 г."</t>
  </si>
  <si>
    <t>Повышение доступности, качества, объема и разнообразия в сфере культуры и искусства; развитие учреждения культуры и его модернизация</t>
  </si>
  <si>
    <t>Мероприятия по организации и проведению культурно-массовых мероприятий и материально-техническому обеспечению деятельности учреждений культуры поселения</t>
  </si>
  <si>
    <t>Муниципальная программа «Энергосбережение и повышение энергоэффективности на территории Устинкинского сельсовета на 2021-2023 и на период до 2025 года»</t>
  </si>
  <si>
    <t>21 0 01 00000</t>
  </si>
  <si>
    <t>21 0 01 12000</t>
  </si>
  <si>
    <t>Муниципальная программа «Энергосбережение и повышение энергоэффективности на территории Устинкинского сельсовета  на 2021-2023 годы и на период до 2025 года"</t>
  </si>
  <si>
    <t>Мероприятия, направленные на противодействие экстремизму и профилактику терроризма на территории Устинкинского сельсовета</t>
  </si>
  <si>
    <t>1.Бюджетные кредиты от других бюджетов бюджетной системы Российской Федерации в валюте Российской Федерации, в том числе:</t>
  </si>
  <si>
    <t>- получение кредитов от других бюджетов бюджетной системы Российской Федерации бюджетам поселений в валюте Российской Федерации</t>
  </si>
  <si>
    <t>- погашение бюджетами поселений кредитов от других бюджетов бюджетной системы Российской Федерации в валюте Российской Федерации</t>
  </si>
  <si>
    <t>2. Кредиты кредитных организаций в валюте Российской Федерации, в том числе:</t>
  </si>
  <si>
    <t>- получение кредитов от кредитных организаций бюджетами поселений в валюте Российской Федерации</t>
  </si>
  <si>
    <t>- погашение бюджетами поселений  кредитов от кредитных организаций в валюте Российской Федерации</t>
  </si>
  <si>
    <t>№п/п</t>
  </si>
  <si>
    <t>Наименование объектов</t>
  </si>
  <si>
    <t>1.</t>
  </si>
  <si>
    <t>Жилищно-коммунальное хозяйство</t>
  </si>
  <si>
    <t>1.1.</t>
  </si>
  <si>
    <t>Капитальный ремонт муниципального жилищного фонда</t>
  </si>
  <si>
    <t>ИТОГО: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</si>
  <si>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Устинкинский сельсовет на 2020-2022 годы"</t>
  </si>
  <si>
    <t>Мероприятия по ремонту, содержанию и благоустройству памятников ВОВ</t>
  </si>
  <si>
    <t>24 0 00 00000</t>
  </si>
  <si>
    <t>24 0 01 70000</t>
  </si>
  <si>
    <t>Сумма доходов на 2024 год</t>
  </si>
  <si>
    <t>2 02 16001 00 0000 150</t>
  </si>
  <si>
    <t>2 02 16001 10 0000 150</t>
  </si>
  <si>
    <t>Наименование администраторов доходов местного бюджета муниципального образования Устинкинский сельсовет</t>
  </si>
  <si>
    <t>Наименование источников внутреннего финансирования дефицита  бюджета муниципального образования Устинкинский сельсовет Орджоникидзевского района Республики Хакасия</t>
  </si>
  <si>
    <t xml:space="preserve">Перечень главных  распорядителей средств
          местного  бюджета муниципального образования                    Устинкинский сельсовет
</t>
  </si>
  <si>
    <t xml:space="preserve">Защита населения и территории от чрезвычайных ситуаций природного и техногенного характера,  пожарная безопасность </t>
  </si>
  <si>
    <t>Муниципальная программа «Профилактика безнадзорности и правонарушений несовершеннолетних на территории Устинкинского сельсовета »</t>
  </si>
  <si>
    <t>Муниципальная программа "Комплексного развития сельских территорий"</t>
  </si>
  <si>
    <t>Другие вопросы в области культуры, кинематографии</t>
  </si>
  <si>
    <t xml:space="preserve">Обеспечение деятельности подведомственных учреждений (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  </t>
  </si>
  <si>
    <t>2024 год</t>
  </si>
  <si>
    <t>Муниципальная программа «Развитие муниципальной службы в Администрации Устинкинского сельсовета »</t>
  </si>
  <si>
    <t>Муниципальная программа "По вопросам обеспечения пожарной безопасности на территории муниципального образования Устинкинский сельсовет "</t>
  </si>
  <si>
    <t>Муниципальная целевая программа комплексного развития транспортной инфраструктуры Устинкинского сельсовета на 2020-2029 годы"</t>
  </si>
  <si>
    <t>Муниципальная программа «Адресная социальная  поддержка нетрудоспособного населения и семей с детьми в муниципальном образовании Устинкинский сельсовет "</t>
  </si>
  <si>
    <t>Муниципальная программа «Развитие физической культуры и массового спорта на территории Устинкинского сельсовета »</t>
  </si>
  <si>
    <t>расходов на 2024 год</t>
  </si>
  <si>
    <t>Муниципальная программа «Профилактика безнадзорности и правонарушений несовершеннолетних на территории Устинкинского сельсовета "</t>
  </si>
  <si>
    <t>Муниципальная программа «Комплексного развития транспортной инфраструктуры Устинкинского сельсовета на 2020-2029 годы"</t>
  </si>
  <si>
    <t>Муниципальная программа "Адресная социальная поддержка нетрудоспособного населения и семей с детьми в муниципальном образовании Устинкинский сельсовет"</t>
  </si>
  <si>
    <t>Муниципальная программа "Противодействие экстремизму и профилактика терроризма на территории Устинкинского сельсовета"</t>
  </si>
  <si>
    <t>Муниципальная программа "Комплексное развитие сельских территорий"</t>
  </si>
  <si>
    <t>Сумма на 2024 год</t>
  </si>
  <si>
    <t>Муниципальная программа "Противодействие экстремизму и профилактика терроризма на территории Устинкинского сельсовета "</t>
  </si>
  <si>
    <t xml:space="preserve">Приложение  1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
проект
</t>
  </si>
  <si>
    <t>Источники  финансирования дефицита местного бюджета муниципального образования Устинкинский  сельсовет на 2024 год</t>
  </si>
  <si>
    <t>на 2024 год</t>
  </si>
  <si>
    <t xml:space="preserve">Приложение  4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
проект
</t>
  </si>
  <si>
    <t xml:space="preserve">Доходы местного бюджета муниципального образования
Устинкинский сельсовет  на  2024 год
</t>
  </si>
  <si>
    <t xml:space="preserve">Приложение  5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
проект
</t>
  </si>
  <si>
    <t xml:space="preserve">Доходы местного бюджета муниципального образования
Устинкинский сельсовет  на плановый период 2024-2026 год
</t>
  </si>
  <si>
    <t>Сумма доходов на 2025 год</t>
  </si>
  <si>
    <t>Сумма доходов на 2026 год</t>
  </si>
  <si>
    <t>2 02 20041 00 0000 150</t>
  </si>
  <si>
    <t xml:space="preserve">Приложение  2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
проект
</t>
  </si>
  <si>
    <t>Источники  финансирования дефицита местного бюджета муниципального образования Устинкинский  сельсовет на 2025 и 2026  годов</t>
  </si>
  <si>
    <t>на 2025 год</t>
  </si>
  <si>
    <t>на 2026 год</t>
  </si>
  <si>
    <t xml:space="preserve">Приложение  3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
проект
</t>
  </si>
  <si>
    <t xml:space="preserve"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на 2024 год и на плановый период 2025-2026 годов
</t>
  </si>
  <si>
    <t xml:space="preserve">Приложение  6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
проект
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</si>
  <si>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Устинкинский сельсовет Орджоникидзевского
района Республики Хакасия  на 2024 год и  плановый период 2025 и 2026 годов 
</t>
  </si>
  <si>
    <t xml:space="preserve">Приложение  7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
проект
</t>
  </si>
  <si>
    <t xml:space="preserve">Приложение  8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
проект
</t>
  </si>
  <si>
    <t>на 2024 год и на плановый перид 2025-2026 годов</t>
  </si>
  <si>
    <t xml:space="preserve">Приложение  15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
проект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</si>
  <si>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2024 году  по муниципальному образованию  Устинкинский сельсовет
</t>
  </si>
  <si>
    <t xml:space="preserve">Приложение  16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
проект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</si>
  <si>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2025 и 2026 годов  по муниципальному образованию  Устинкинский сельсовет
</t>
  </si>
  <si>
    <t>Сумма на 2025 год</t>
  </si>
  <si>
    <t>Сумма на 2026 год</t>
  </si>
  <si>
    <t xml:space="preserve">Приложение № 17
                                                       к  решению Совета  депутатов "О бюджете муниципального образования
Устинкинский сельсовет Орджоникидзевского района Республики Хакасия  
на 2024 и плановый период 2025 и 2026 годов"  от ___ декабря 2023года  № .       
               проект                                  
</t>
  </si>
  <si>
    <t xml:space="preserve">Программа
муниципальных внутренних заимствований  муниципального образования
Устинкинский сельсовет на 2024 год и на плановый период 2025 и 2026 годов
</t>
  </si>
  <si>
    <t xml:space="preserve">Приложение  9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2024год
и на плановый период 2025 и 2026 годов»
проект
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</si>
  <si>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Устинкинский  сельсовет на 2024 год </t>
  </si>
  <si>
    <t>40100S3450</t>
  </si>
  <si>
    <t>Мероприятия по обеспечению услугами связи в части предоставления широкополосного доступа к сети "Интернет" социально значимых объектов муниципальных образований на 2024 год</t>
  </si>
  <si>
    <t>18001S1250</t>
  </si>
  <si>
    <t>Мероприятия направленные на поддержку подразделений добровольной пожарной охраны</t>
  </si>
  <si>
    <t>18001S1260</t>
  </si>
  <si>
    <t>Мероприятия направленные на обеспечение первичных мер пожарной безопасности</t>
  </si>
  <si>
    <t>15 0 01 S1140</t>
  </si>
  <si>
    <t>Мероприятия по капитальному ремонту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(в том числе на разработку проектной документации) на 2024 год</t>
  </si>
  <si>
    <t>06</t>
  </si>
  <si>
    <t xml:space="preserve">Приложение 10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
проект
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</si>
  <si>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муниципального образования Устинкинский  сельсовет на 2024-2026 года </t>
  </si>
  <si>
    <t>2025 год</t>
  </si>
  <si>
    <t>2026 год</t>
  </si>
  <si>
    <t>15 0 R3 71570</t>
  </si>
  <si>
    <t>Мероприятия по обеспечению безопасности жорожного движения и снижению аварийности на автомобильных дорогах общего пользования местного значения Республики Хакасия и искусственных сооружениях на 2025 г.</t>
  </si>
  <si>
    <t>Мероприятия по капитальному ремонту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 (в том числе на разработку проектной документации) на 2025-2026 год</t>
  </si>
  <si>
    <t xml:space="preserve">Приложение  11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
проект
</t>
  </si>
  <si>
    <t xml:space="preserve">Ведомственная структура расходов местного бюджета 
муниципального образования  Устинкинский сельсовет  на 2024 год
</t>
  </si>
  <si>
    <t xml:space="preserve">Приложение  12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
проект
</t>
  </si>
  <si>
    <t xml:space="preserve">Ведомственная структура расходов местного бюджета 
муниципального образования  Устинкинский сельсовет  
на плановый период 2025 и 2026 годов
</t>
  </si>
  <si>
    <t>расходов на 2025 год</t>
  </si>
  <si>
    <t>расходов на 2026 год</t>
  </si>
  <si>
    <t xml:space="preserve">Приложение  13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
проект
</t>
  </si>
  <si>
    <t xml:space="preserve">Перечень
муниципальных целевых программ, предусмотренных к финансированию из местного бюджета муниципального образования
Устинкинский сельсовет на 2024 год
</t>
  </si>
  <si>
    <t>Расходов на 2024 год</t>
  </si>
  <si>
    <t>15001S1140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</si>
  <si>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Устинкинский сельсовет "</t>
  </si>
  <si>
    <t xml:space="preserve">Приложение  14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
проект
</t>
  </si>
  <si>
    <t xml:space="preserve">Перечень
муниципальных целевых программ, предусмотренных к финансированию из местного бюджета муниципального образования
Устинкинский сельсовет на 2024-2026 года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</si>
</sst>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6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b/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99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4" fillId="0" borderId="12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4" fontId="12" fillId="34" borderId="12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49" fontId="4" fillId="35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15" fillId="35" borderId="12" xfId="0" applyNumberFormat="1" applyFont="1" applyFill="1" applyBorder="1" applyAlignment="1">
      <alignment horizontal="left" vertical="top" wrapText="1"/>
    </xf>
    <xf numFmtId="0" fontId="15" fillId="35" borderId="12" xfId="0" applyFont="1" applyFill="1" applyBorder="1" applyAlignment="1">
      <alignment horizontal="left" vertical="top" wrapText="1"/>
    </xf>
    <xf numFmtId="4" fontId="15" fillId="35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8" fillId="0" borderId="12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0" fontId="12" fillId="0" borderId="12" xfId="0" applyFont="1" applyFill="1" applyBorder="1" applyAlignment="1">
      <alignment horizontal="justify" vertical="top" wrapText="1"/>
    </xf>
    <xf numFmtId="0" fontId="13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vertical="top"/>
    </xf>
    <xf numFmtId="0" fontId="2" fillId="33" borderId="12" xfId="0" applyFont="1" applyFill="1" applyBorder="1" applyAlignment="1">
      <alignment horizontal="justify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2" fillId="33" borderId="13" xfId="0" applyFont="1" applyFill="1" applyBorder="1" applyAlignment="1">
      <alignment horizontal="justify" vertical="top" wrapText="1"/>
    </xf>
    <xf numFmtId="4" fontId="4" fillId="34" borderId="12" xfId="0" applyNumberFormat="1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left" vertical="top" wrapText="1"/>
    </xf>
    <xf numFmtId="49" fontId="3" fillId="34" borderId="12" xfId="0" applyNumberFormat="1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/>
    </xf>
    <xf numFmtId="49" fontId="15" fillId="35" borderId="12" xfId="0" applyNumberFormat="1" applyFont="1" applyFill="1" applyBorder="1" applyAlignment="1">
      <alignment vertical="top" wrapText="1"/>
    </xf>
    <xf numFmtId="0" fontId="20" fillId="33" borderId="12" xfId="0" applyFont="1" applyFill="1" applyBorder="1" applyAlignment="1">
      <alignment horizontal="justify" vertical="top" wrapText="1"/>
    </xf>
    <xf numFmtId="0" fontId="20" fillId="33" borderId="12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3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7" fillId="0" borderId="12" xfId="0" applyNumberFormat="1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>
      <alignment horizontal="left" vertical="top" wrapText="1"/>
    </xf>
    <xf numFmtId="4" fontId="2" fillId="34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7" fillId="0" borderId="12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justify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20" fillId="0" borderId="12" xfId="0" applyFont="1" applyBorder="1" applyAlignment="1">
      <alignment horizontal="left" vertical="center" wrapText="1"/>
    </xf>
    <xf numFmtId="0" fontId="6" fillId="0" borderId="14" xfId="53" applyFont="1" applyFill="1" applyBorder="1" applyAlignment="1">
      <alignment horizontal="justify" vertical="top" wrapText="1"/>
      <protection/>
    </xf>
    <xf numFmtId="49" fontId="7" fillId="0" borderId="14" xfId="53" applyNumberFormat="1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4" fillId="0" borderId="15" xfId="53" applyFont="1" applyFill="1" applyBorder="1" applyAlignment="1">
      <alignment horizontal="left" vertical="top" wrapText="1"/>
      <protection/>
    </xf>
    <xf numFmtId="49" fontId="3" fillId="0" borderId="12" xfId="0" applyNumberFormat="1" applyFont="1" applyBorder="1" applyAlignment="1">
      <alignment horizontal="center" vertical="top"/>
    </xf>
    <xf numFmtId="49" fontId="0" fillId="34" borderId="12" xfId="0" applyNumberFormat="1" applyFill="1" applyBorder="1" applyAlignment="1">
      <alignment horizontal="center" vertical="center"/>
    </xf>
    <xf numFmtId="49" fontId="4" fillId="0" borderId="12" xfId="53" applyNumberFormat="1" applyFont="1" applyFill="1" applyBorder="1" applyAlignment="1">
      <alignment horizontal="center" vertical="top" wrapText="1"/>
      <protection/>
    </xf>
    <xf numFmtId="0" fontId="4" fillId="34" borderId="12" xfId="53" applyFont="1" applyFill="1" applyBorder="1" applyAlignment="1">
      <alignment horizontal="center" vertical="top" wrapText="1"/>
      <protection/>
    </xf>
    <xf numFmtId="0" fontId="4" fillId="0" borderId="12" xfId="53" applyFont="1" applyFill="1" applyBorder="1" applyAlignment="1">
      <alignment horizontal="center" vertical="top" wrapText="1"/>
      <protection/>
    </xf>
    <xf numFmtId="49" fontId="5" fillId="34" borderId="12" xfId="53" applyNumberFormat="1" applyFont="1" applyFill="1" applyBorder="1" applyAlignment="1">
      <alignment wrapText="1"/>
      <protection/>
    </xf>
    <xf numFmtId="49" fontId="2" fillId="34" borderId="12" xfId="53" applyNumberFormat="1" applyFont="1" applyFill="1" applyBorder="1" applyAlignment="1">
      <alignment horizontal="center" vertical="top" wrapText="1"/>
      <protection/>
    </xf>
    <xf numFmtId="49" fontId="4" fillId="34" borderId="12" xfId="53" applyNumberFormat="1" applyFont="1" applyFill="1" applyBorder="1" applyAlignment="1">
      <alignment horizontal="center" vertical="top" wrapText="1"/>
      <protection/>
    </xf>
    <xf numFmtId="0" fontId="6" fillId="0" borderId="12" xfId="53" applyFont="1" applyFill="1" applyBorder="1" applyAlignment="1">
      <alignment vertical="top" wrapText="1"/>
      <protection/>
    </xf>
    <xf numFmtId="49" fontId="3" fillId="0" borderId="12" xfId="53" applyNumberFormat="1" applyFont="1" applyFill="1" applyBorder="1" applyAlignment="1">
      <alignment horizontal="center" vertical="top" wrapText="1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49" fontId="5" fillId="0" borderId="12" xfId="53" applyNumberFormat="1" applyFont="1" applyFill="1" applyBorder="1" applyAlignment="1">
      <alignment horizontal="center" vertical="top" wrapText="1"/>
      <protection/>
    </xf>
    <xf numFmtId="0" fontId="5" fillId="34" borderId="12" xfId="53" applyFont="1" applyFill="1" applyBorder="1" applyAlignment="1">
      <alignment wrapText="1"/>
      <protection/>
    </xf>
    <xf numFmtId="0" fontId="6" fillId="0" borderId="12" xfId="53" applyFont="1" applyFill="1" applyBorder="1" applyAlignment="1">
      <alignment horizontal="justify" vertical="top" wrapText="1"/>
      <protection/>
    </xf>
    <xf numFmtId="0" fontId="4" fillId="0" borderId="12" xfId="53" applyFont="1" applyFill="1" applyBorder="1" applyAlignment="1">
      <alignment vertical="top" wrapText="1"/>
      <protection/>
    </xf>
    <xf numFmtId="0" fontId="2" fillId="0" borderId="12" xfId="0" applyFont="1" applyFill="1" applyBorder="1" applyAlignment="1">
      <alignment vertical="top" wrapText="1"/>
    </xf>
    <xf numFmtId="0" fontId="7" fillId="36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60" fillId="37" borderId="0" xfId="0" applyFont="1" applyFill="1" applyAlignment="1">
      <alignment vertical="top"/>
    </xf>
    <xf numFmtId="0" fontId="5" fillId="37" borderId="12" xfId="0" applyFont="1" applyFill="1" applyBorder="1" applyAlignment="1">
      <alignment horizontal="left" vertical="top" wrapText="1"/>
    </xf>
    <xf numFmtId="4" fontId="2" fillId="38" borderId="12" xfId="53" applyNumberFormat="1" applyFont="1" applyFill="1" applyBorder="1" applyAlignment="1">
      <alignment horizontal="center" vertical="top" wrapText="1"/>
      <protection/>
    </xf>
    <xf numFmtId="49" fontId="5" fillId="37" borderId="12" xfId="53" applyNumberFormat="1" applyFont="1" applyFill="1" applyBorder="1" applyAlignment="1">
      <alignment horizontal="center" vertical="top" wrapText="1"/>
      <protection/>
    </xf>
    <xf numFmtId="4" fontId="5" fillId="37" borderId="12" xfId="53" applyNumberFormat="1" applyFont="1" applyFill="1" applyBorder="1" applyAlignment="1">
      <alignment horizontal="center" vertical="top" wrapText="1"/>
      <protection/>
    </xf>
    <xf numFmtId="4" fontId="4" fillId="34" borderId="12" xfId="53" applyNumberFormat="1" applyFont="1" applyFill="1" applyBorder="1" applyAlignment="1">
      <alignment horizontal="center" vertical="top" wrapText="1"/>
      <protection/>
    </xf>
    <xf numFmtId="49" fontId="5" fillId="37" borderId="12" xfId="0" applyNumberFormat="1" applyFont="1" applyFill="1" applyBorder="1" applyAlignment="1">
      <alignment vertical="top" wrapText="1"/>
    </xf>
    <xf numFmtId="4" fontId="2" fillId="0" borderId="12" xfId="53" applyNumberFormat="1" applyFont="1" applyFill="1" applyBorder="1" applyAlignment="1">
      <alignment horizontal="center" vertical="top" wrapText="1"/>
      <protection/>
    </xf>
    <xf numFmtId="172" fontId="4" fillId="0" borderId="12" xfId="53" applyNumberFormat="1" applyFont="1" applyFill="1" applyBorder="1" applyAlignment="1">
      <alignment horizontal="center" vertical="top" wrapText="1"/>
      <protection/>
    </xf>
    <xf numFmtId="49" fontId="13" fillId="0" borderId="12" xfId="0" applyNumberFormat="1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15" fillId="35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top" wrapText="1"/>
    </xf>
    <xf numFmtId="0" fontId="4" fillId="0" borderId="15" xfId="53" applyFont="1" applyFill="1" applyBorder="1" applyAlignment="1">
      <alignment horizontal="center" vertical="top" wrapText="1"/>
      <protection/>
    </xf>
    <xf numFmtId="0" fontId="2" fillId="0" borderId="15" xfId="53" applyFont="1" applyFill="1" applyBorder="1" applyAlignment="1">
      <alignment horizontal="center" vertical="top" wrapText="1"/>
      <protection/>
    </xf>
    <xf numFmtId="0" fontId="2" fillId="0" borderId="12" xfId="0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" fontId="22" fillId="0" borderId="0" xfId="0" applyNumberFormat="1" applyFont="1" applyFill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top" wrapText="1"/>
    </xf>
    <xf numFmtId="4" fontId="12" fillId="0" borderId="12" xfId="0" applyNumberFormat="1" applyFont="1" applyFill="1" applyBorder="1" applyAlignment="1">
      <alignment horizontal="center" vertical="top" wrapText="1"/>
    </xf>
    <xf numFmtId="4" fontId="13" fillId="0" borderId="12" xfId="0" applyNumberFormat="1" applyFont="1" applyFill="1" applyBorder="1" applyAlignment="1">
      <alignment horizontal="center" vertical="top" wrapText="1"/>
    </xf>
    <xf numFmtId="4" fontId="12" fillId="0" borderId="12" xfId="0" applyNumberFormat="1" applyFont="1" applyBorder="1" applyAlignment="1">
      <alignment horizontal="center" vertical="top" wrapText="1"/>
    </xf>
    <xf numFmtId="4" fontId="2" fillId="37" borderId="12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3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3" fontId="3" fillId="34" borderId="12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 wrapText="1"/>
    </xf>
    <xf numFmtId="4" fontId="25" fillId="0" borderId="12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top" wrapText="1"/>
    </xf>
    <xf numFmtId="4" fontId="6" fillId="0" borderId="2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72" fontId="3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left" vertical="top" wrapText="1"/>
    </xf>
    <xf numFmtId="0" fontId="2" fillId="0" borderId="12" xfId="0" applyFont="1" applyBorder="1" applyAlignment="1">
      <alignment wrapText="1"/>
    </xf>
    <xf numFmtId="0" fontId="4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2" fillId="0" borderId="21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7" fillId="0" borderId="14" xfId="0" applyFont="1" applyFill="1" applyBorder="1" applyAlignment="1">
      <alignment horizontal="justify" vertical="top" wrapText="1"/>
    </xf>
    <xf numFmtId="0" fontId="7" fillId="0" borderId="21" xfId="0" applyFont="1" applyFill="1" applyBorder="1" applyAlignment="1">
      <alignment horizontal="justify" vertical="top" wrapText="1"/>
    </xf>
    <xf numFmtId="4" fontId="4" fillId="39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7" fillId="0" borderId="14" xfId="53" applyFont="1" applyFill="1" applyBorder="1" applyAlignment="1">
      <alignment horizontal="justify" vertical="top" wrapText="1"/>
      <protection/>
    </xf>
    <xf numFmtId="49" fontId="3" fillId="39" borderId="12" xfId="0" applyNumberFormat="1" applyFont="1" applyFill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3" fillId="8" borderId="12" xfId="0" applyNumberFormat="1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justify" vertical="top" wrapText="1"/>
    </xf>
    <xf numFmtId="49" fontId="5" fillId="37" borderId="14" xfId="53" applyNumberFormat="1" applyFont="1" applyFill="1" applyBorder="1" applyAlignment="1">
      <alignment wrapText="1"/>
      <protection/>
    </xf>
    <xf numFmtId="49" fontId="3" fillId="37" borderId="12" xfId="53" applyNumberFormat="1" applyFont="1" applyFill="1" applyBorder="1" applyAlignment="1">
      <alignment horizontal="center" vertical="top" wrapText="1"/>
      <protection/>
    </xf>
    <xf numFmtId="0" fontId="3" fillId="0" borderId="0" xfId="0" applyFont="1" applyFill="1" applyAlignment="1">
      <alignment vertical="top" wrapText="1"/>
    </xf>
    <xf numFmtId="0" fontId="3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3" fontId="5" fillId="0" borderId="12" xfId="0" applyNumberFormat="1" applyFont="1" applyBorder="1" applyAlignment="1">
      <alignment horizontal="center" vertical="top"/>
    </xf>
    <xf numFmtId="49" fontId="4" fillId="37" borderId="12" xfId="0" applyNumberFormat="1" applyFont="1" applyFill="1" applyBorder="1" applyAlignment="1">
      <alignment horizontal="left" vertical="top" wrapText="1"/>
    </xf>
    <xf numFmtId="0" fontId="7" fillId="37" borderId="12" xfId="0" applyFont="1" applyFill="1" applyBorder="1" applyAlignment="1">
      <alignment vertical="top" wrapText="1"/>
    </xf>
    <xf numFmtId="0" fontId="7" fillId="37" borderId="12" xfId="53" applyFont="1" applyFill="1" applyBorder="1" applyAlignment="1">
      <alignment vertical="top" wrapText="1"/>
      <protection/>
    </xf>
    <xf numFmtId="0" fontId="5" fillId="37" borderId="12" xfId="53" applyFont="1" applyFill="1" applyBorder="1" applyAlignment="1">
      <alignment horizontal="center" vertical="top" wrapText="1"/>
      <protection/>
    </xf>
    <xf numFmtId="4" fontId="4" fillId="37" borderId="12" xfId="53" applyNumberFormat="1" applyFont="1" applyFill="1" applyBorder="1" applyAlignment="1">
      <alignment horizontal="center" vertical="top" wrapText="1"/>
      <protection/>
    </xf>
    <xf numFmtId="4" fontId="2" fillId="40" borderId="12" xfId="53" applyNumberFormat="1" applyFont="1" applyFill="1" applyBorder="1" applyAlignment="1">
      <alignment horizontal="center" vertical="top" wrapText="1"/>
      <protection/>
    </xf>
    <xf numFmtId="3" fontId="3" fillId="0" borderId="12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49" fontId="2" fillId="0" borderId="12" xfId="53" applyNumberFormat="1" applyFont="1" applyFill="1" applyBorder="1" applyAlignment="1">
      <alignment horizontal="justify" vertical="top" wrapText="1"/>
      <protection/>
    </xf>
    <xf numFmtId="175" fontId="4" fillId="37" borderId="12" xfId="0" applyNumberFormat="1" applyFont="1" applyFill="1" applyBorder="1" applyAlignment="1">
      <alignment vertical="top" wrapText="1"/>
    </xf>
    <xf numFmtId="175" fontId="2" fillId="0" borderId="12" xfId="0" applyNumberFormat="1" applyFont="1" applyFill="1" applyBorder="1" applyAlignment="1">
      <alignment horizontal="justify" vertical="top" wrapText="1"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6" fillId="0" borderId="12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top" wrapText="1"/>
      <protection/>
    </xf>
    <xf numFmtId="0" fontId="4" fillId="0" borderId="12" xfId="53" applyFont="1" applyBorder="1" applyAlignment="1">
      <alignment vertical="top" wrapText="1"/>
      <protection/>
    </xf>
    <xf numFmtId="0" fontId="4" fillId="0" borderId="12" xfId="53" applyFont="1" applyBorder="1" applyAlignment="1">
      <alignment horizontal="center" vertical="top" wrapText="1"/>
      <protection/>
    </xf>
    <xf numFmtId="0" fontId="2" fillId="0" borderId="12" xfId="53" applyFont="1" applyBorder="1" applyAlignment="1">
      <alignment vertical="top" wrapText="1"/>
      <protection/>
    </xf>
    <xf numFmtId="0" fontId="2" fillId="0" borderId="12" xfId="53" applyFont="1" applyBorder="1" applyAlignment="1">
      <alignment horizontal="center" vertical="top" wrapText="1"/>
      <protection/>
    </xf>
    <xf numFmtId="0" fontId="6" fillId="0" borderId="2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vertical="top" wrapText="1"/>
    </xf>
    <xf numFmtId="4" fontId="15" fillId="0" borderId="12" xfId="0" applyNumberFormat="1" applyFont="1" applyFill="1" applyBorder="1" applyAlignment="1">
      <alignment horizontal="center" vertical="top" wrapText="1"/>
    </xf>
    <xf numFmtId="4" fontId="23" fillId="0" borderId="12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4" fillId="33" borderId="12" xfId="0" applyFont="1" applyFill="1" applyBorder="1" applyAlignment="1">
      <alignment horizontal="justify" vertical="top" wrapText="1"/>
    </xf>
    <xf numFmtId="0" fontId="4" fillId="33" borderId="13" xfId="0" applyFont="1" applyFill="1" applyBorder="1" applyAlignment="1">
      <alignment horizontal="justify" vertical="top" wrapText="1"/>
    </xf>
    <xf numFmtId="0" fontId="7" fillId="0" borderId="21" xfId="53" applyFont="1" applyFill="1" applyBorder="1" applyAlignment="1">
      <alignment horizontal="justify" vertical="top" wrapText="1"/>
      <protection/>
    </xf>
    <xf numFmtId="49" fontId="4" fillId="41" borderId="12" xfId="0" applyNumberFormat="1" applyFont="1" applyFill="1" applyBorder="1" applyAlignment="1">
      <alignment horizontal="left" vertical="top" wrapText="1"/>
    </xf>
    <xf numFmtId="49" fontId="4" fillId="41" borderId="12" xfId="0" applyNumberFormat="1" applyFont="1" applyFill="1" applyBorder="1" applyAlignment="1">
      <alignment horizontal="center" vertical="top" wrapText="1"/>
    </xf>
    <xf numFmtId="0" fontId="7" fillId="41" borderId="12" xfId="0" applyFont="1" applyFill="1" applyBorder="1" applyAlignment="1">
      <alignment vertical="top" wrapText="1"/>
    </xf>
    <xf numFmtId="4" fontId="4" fillId="41" borderId="12" xfId="0" applyNumberFormat="1" applyFont="1" applyFill="1" applyBorder="1" applyAlignment="1">
      <alignment horizontal="center" vertical="top" wrapText="1"/>
    </xf>
    <xf numFmtId="0" fontId="7" fillId="41" borderId="12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6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172" fontId="6" fillId="0" borderId="12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172" fontId="6" fillId="0" borderId="23" xfId="0" applyNumberFormat="1" applyFont="1" applyFill="1" applyBorder="1" applyAlignment="1">
      <alignment horizontal="center" vertical="top" wrapText="1"/>
    </xf>
    <xf numFmtId="172" fontId="6" fillId="0" borderId="24" xfId="0" applyNumberFormat="1" applyFont="1" applyFill="1" applyBorder="1" applyAlignment="1">
      <alignment horizontal="center" vertical="top" wrapText="1"/>
    </xf>
    <xf numFmtId="172" fontId="6" fillId="0" borderId="25" xfId="0" applyNumberFormat="1" applyFont="1" applyFill="1" applyBorder="1" applyAlignment="1">
      <alignment horizontal="center" vertical="top" wrapText="1"/>
    </xf>
    <xf numFmtId="172" fontId="6" fillId="0" borderId="26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justify" vertical="top" wrapText="1"/>
    </xf>
    <xf numFmtId="0" fontId="4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2" fontId="5" fillId="0" borderId="0" xfId="0" applyNumberFormat="1" applyFont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6" fillId="0" borderId="1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top" wrapText="1"/>
    </xf>
    <xf numFmtId="0" fontId="0" fillId="0" borderId="0" xfId="53" applyFont="1" applyAlignment="1">
      <alignment horizontal="right" vertical="top" wrapText="1"/>
      <protection/>
    </xf>
    <xf numFmtId="0" fontId="0" fillId="0" borderId="0" xfId="53" applyAlignment="1">
      <alignment horizontal="right" vertical="top" wrapText="1"/>
      <protection/>
    </xf>
    <xf numFmtId="0" fontId="1" fillId="0" borderId="0" xfId="53" applyFont="1" applyAlignment="1">
      <alignment horizontal="center" vertical="top" wrapText="1"/>
      <protection/>
    </xf>
    <xf numFmtId="0" fontId="1" fillId="0" borderId="0" xfId="53" applyFont="1" applyAlignment="1">
      <alignment horizontal="center" vertical="top"/>
      <protection/>
    </xf>
    <xf numFmtId="0" fontId="0" fillId="0" borderId="0" xfId="0" applyFill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4" fontId="6" fillId="0" borderId="13" xfId="0" applyNumberFormat="1" applyFont="1" applyFill="1" applyBorder="1" applyAlignment="1">
      <alignment horizontal="center" vertical="top" wrapText="1"/>
    </xf>
    <xf numFmtId="4" fontId="6" fillId="0" borderId="31" xfId="0" applyNumberFormat="1" applyFont="1" applyFill="1" applyBorder="1" applyAlignment="1">
      <alignment horizontal="center" vertical="top" wrapText="1"/>
    </xf>
    <xf numFmtId="4" fontId="6" fillId="0" borderId="21" xfId="0" applyNumberFormat="1" applyFont="1" applyFill="1" applyBorder="1" applyAlignment="1">
      <alignment horizontal="center" vertical="top" wrapText="1"/>
    </xf>
    <xf numFmtId="0" fontId="6" fillId="0" borderId="21" xfId="53" applyFont="1" applyFill="1" applyBorder="1" applyAlignment="1">
      <alignment horizontal="justify" vertical="top" wrapText="1"/>
      <protection/>
    </xf>
    <xf numFmtId="49" fontId="5" fillId="41" borderId="12" xfId="0" applyNumberFormat="1" applyFont="1" applyFill="1" applyBorder="1" applyAlignment="1">
      <alignment horizontal="center" vertical="top"/>
    </xf>
    <xf numFmtId="49" fontId="2" fillId="41" borderId="12" xfId="0" applyNumberFormat="1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view="pageBreakPreview" zoomScaleSheetLayoutView="100" zoomScalePageLayoutView="0" workbookViewId="0" topLeftCell="A19">
      <selection activeCell="G24" sqref="G24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140.25" customHeight="1">
      <c r="A1" s="265" t="s">
        <v>602</v>
      </c>
      <c r="B1" s="266"/>
      <c r="C1" s="266"/>
      <c r="E1" s="2"/>
    </row>
    <row r="2" spans="1:3" ht="32.25" customHeight="1">
      <c r="A2" s="269" t="s">
        <v>603</v>
      </c>
      <c r="B2" s="269"/>
      <c r="C2" s="269"/>
    </row>
    <row r="3" ht="15">
      <c r="C3" s="204" t="s">
        <v>248</v>
      </c>
    </row>
    <row r="4" spans="1:3" ht="15.75" customHeight="1">
      <c r="A4" s="267" t="s">
        <v>337</v>
      </c>
      <c r="B4" s="267" t="s">
        <v>338</v>
      </c>
      <c r="C4" s="185" t="s">
        <v>339</v>
      </c>
    </row>
    <row r="5" spans="1:3" ht="17.25" customHeight="1">
      <c r="A5" s="267"/>
      <c r="B5" s="267"/>
      <c r="C5" s="185" t="s">
        <v>604</v>
      </c>
    </row>
    <row r="6" spans="1:3" ht="47.25" customHeight="1">
      <c r="A6" s="187" t="s">
        <v>408</v>
      </c>
      <c r="B6" s="187" t="s">
        <v>340</v>
      </c>
      <c r="C6" s="88" t="s">
        <v>336</v>
      </c>
    </row>
    <row r="7" spans="1:3" ht="43.5" customHeight="1">
      <c r="A7" s="187" t="s">
        <v>409</v>
      </c>
      <c r="B7" s="187" t="s">
        <v>341</v>
      </c>
      <c r="C7" s="88" t="s">
        <v>336</v>
      </c>
    </row>
    <row r="8" spans="1:3" ht="49.5" customHeight="1">
      <c r="A8" s="187" t="s">
        <v>394</v>
      </c>
      <c r="B8" s="187" t="s">
        <v>342</v>
      </c>
      <c r="C8" s="88" t="s">
        <v>336</v>
      </c>
    </row>
    <row r="9" spans="1:3" ht="48" customHeight="1">
      <c r="A9" s="190" t="s">
        <v>395</v>
      </c>
      <c r="B9" s="190" t="s">
        <v>343</v>
      </c>
      <c r="C9" s="89" t="s">
        <v>336</v>
      </c>
    </row>
    <row r="10" spans="1:3" ht="60.75" customHeight="1">
      <c r="A10" s="187" t="s">
        <v>410</v>
      </c>
      <c r="B10" s="187" t="s">
        <v>344</v>
      </c>
      <c r="C10" s="88" t="s">
        <v>336</v>
      </c>
    </row>
    <row r="11" spans="1:3" ht="63.75" customHeight="1">
      <c r="A11" s="190" t="s">
        <v>396</v>
      </c>
      <c r="B11" s="190" t="s">
        <v>345</v>
      </c>
      <c r="C11" s="89" t="s">
        <v>336</v>
      </c>
    </row>
    <row r="12" spans="1:3" ht="47.25" customHeight="1">
      <c r="A12" s="187" t="s">
        <v>411</v>
      </c>
      <c r="B12" s="187" t="s">
        <v>346</v>
      </c>
      <c r="C12" s="88">
        <v>0</v>
      </c>
    </row>
    <row r="13" spans="1:3" ht="65.25" customHeight="1">
      <c r="A13" s="187" t="s">
        <v>412</v>
      </c>
      <c r="B13" s="187" t="s">
        <v>347</v>
      </c>
      <c r="C13" s="88">
        <f>C14</f>
        <v>0</v>
      </c>
    </row>
    <row r="14" spans="1:3" ht="75">
      <c r="A14" s="190" t="s">
        <v>397</v>
      </c>
      <c r="B14" s="190" t="s">
        <v>348</v>
      </c>
      <c r="C14" s="89">
        <v>0</v>
      </c>
    </row>
    <row r="15" spans="1:3" ht="71.25">
      <c r="A15" s="187" t="s">
        <v>413</v>
      </c>
      <c r="B15" s="187" t="s">
        <v>349</v>
      </c>
      <c r="C15" s="88">
        <f>C16</f>
        <v>0</v>
      </c>
    </row>
    <row r="16" spans="1:3" ht="64.5" customHeight="1">
      <c r="A16" s="190" t="s">
        <v>398</v>
      </c>
      <c r="B16" s="190" t="s">
        <v>350</v>
      </c>
      <c r="C16" s="89">
        <v>0</v>
      </c>
    </row>
    <row r="17" spans="1:3" ht="33" customHeight="1">
      <c r="A17" s="187" t="s">
        <v>399</v>
      </c>
      <c r="B17" s="187" t="s">
        <v>351</v>
      </c>
      <c r="C17" s="88">
        <f>C22+C18</f>
        <v>276040</v>
      </c>
    </row>
    <row r="18" spans="1:3" ht="31.5" customHeight="1">
      <c r="A18" s="187" t="s">
        <v>400</v>
      </c>
      <c r="B18" s="187" t="s">
        <v>352</v>
      </c>
      <c r="C18" s="240">
        <f>C19</f>
        <v>-24049089</v>
      </c>
    </row>
    <row r="19" spans="1:3" ht="32.25" customHeight="1">
      <c r="A19" s="190" t="s">
        <v>401</v>
      </c>
      <c r="B19" s="190" t="s">
        <v>353</v>
      </c>
      <c r="C19" s="239">
        <f>C20</f>
        <v>-24049089</v>
      </c>
    </row>
    <row r="20" spans="1:3" ht="33" customHeight="1">
      <c r="A20" s="190" t="s">
        <v>402</v>
      </c>
      <c r="B20" s="190" t="s">
        <v>354</v>
      </c>
      <c r="C20" s="239">
        <f>C21</f>
        <v>-24049089</v>
      </c>
    </row>
    <row r="21" spans="1:3" ht="39" customHeight="1">
      <c r="A21" s="190" t="s">
        <v>403</v>
      </c>
      <c r="B21" s="190" t="s">
        <v>355</v>
      </c>
      <c r="C21" s="192">
        <v>-24049089</v>
      </c>
    </row>
    <row r="22" spans="1:3" ht="33" customHeight="1">
      <c r="A22" s="187" t="s">
        <v>404</v>
      </c>
      <c r="B22" s="187" t="s">
        <v>361</v>
      </c>
      <c r="C22" s="240">
        <f>C23</f>
        <v>24325129</v>
      </c>
    </row>
    <row r="23" spans="1:3" ht="36" customHeight="1">
      <c r="A23" s="190" t="s">
        <v>405</v>
      </c>
      <c r="B23" s="190" t="s">
        <v>362</v>
      </c>
      <c r="C23" s="239">
        <f>C24</f>
        <v>24325129</v>
      </c>
    </row>
    <row r="24" spans="1:3" ht="33.75" customHeight="1">
      <c r="A24" s="190" t="s">
        <v>406</v>
      </c>
      <c r="B24" s="190" t="s">
        <v>363</v>
      </c>
      <c r="C24" s="239">
        <f>C25</f>
        <v>24325129</v>
      </c>
    </row>
    <row r="25" spans="1:3" ht="34.5" customHeight="1">
      <c r="A25" s="190" t="s">
        <v>407</v>
      </c>
      <c r="B25" s="190" t="s">
        <v>364</v>
      </c>
      <c r="C25" s="192">
        <v>24325129</v>
      </c>
    </row>
    <row r="26" spans="1:3" ht="21.75" customHeight="1">
      <c r="A26" s="268" t="s">
        <v>365</v>
      </c>
      <c r="B26" s="268"/>
      <c r="C26" s="88">
        <f>SUM(C21-(-C22))</f>
        <v>276040</v>
      </c>
    </row>
  </sheetData>
  <sheetProtection/>
  <mergeCells count="5">
    <mergeCell ref="A1:C1"/>
    <mergeCell ref="A4:A5"/>
    <mergeCell ref="B4:B5"/>
    <mergeCell ref="A26:B26"/>
    <mergeCell ref="A2:C2"/>
  </mergeCells>
  <printOptions/>
  <pageMargins left="0.7" right="0.7" top="0.36" bottom="0.41" header="0.3" footer="0.3"/>
  <pageSetup fitToHeight="1" fitToWidth="1"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13"/>
  <sheetViews>
    <sheetView view="pageBreakPreview" zoomScaleSheetLayoutView="100" zoomScalePageLayoutView="0" workbookViewId="0" topLeftCell="A78">
      <selection activeCell="A90" sqref="A90:D93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60" customWidth="1"/>
    <col min="6" max="6" width="16.140625" style="8" customWidth="1"/>
    <col min="7" max="7" width="17.00390625" style="107" customWidth="1"/>
    <col min="8" max="8" width="19.57421875" style="2" customWidth="1"/>
  </cols>
  <sheetData>
    <row r="1" spans="1:7" ht="145.5" customHeight="1">
      <c r="A1" s="230"/>
      <c r="B1" s="230"/>
      <c r="C1" s="230"/>
      <c r="D1" s="230"/>
      <c r="E1" s="265" t="s">
        <v>642</v>
      </c>
      <c r="F1" s="266"/>
      <c r="G1" s="266"/>
    </row>
    <row r="2" spans="1:7" ht="45" customHeight="1">
      <c r="A2" s="298" t="s">
        <v>643</v>
      </c>
      <c r="B2" s="298"/>
      <c r="C2" s="298"/>
      <c r="D2" s="298"/>
      <c r="E2" s="298"/>
      <c r="F2" s="298"/>
      <c r="G2" s="102"/>
    </row>
    <row r="3" spans="6:7" ht="15">
      <c r="F3" s="204" t="s">
        <v>247</v>
      </c>
      <c r="G3" s="103"/>
    </row>
    <row r="4" spans="1:7" ht="15">
      <c r="A4" s="198" t="s">
        <v>158</v>
      </c>
      <c r="B4" s="198" t="s">
        <v>160</v>
      </c>
      <c r="C4" s="299" t="s">
        <v>162</v>
      </c>
      <c r="D4" s="299" t="s">
        <v>163</v>
      </c>
      <c r="E4" s="286" t="s">
        <v>164</v>
      </c>
      <c r="F4" s="199" t="s">
        <v>165</v>
      </c>
      <c r="G4" s="199" t="s">
        <v>165</v>
      </c>
    </row>
    <row r="5" spans="1:7" ht="16.5" customHeight="1">
      <c r="A5" s="198" t="s">
        <v>159</v>
      </c>
      <c r="B5" s="198" t="s">
        <v>161</v>
      </c>
      <c r="C5" s="299"/>
      <c r="D5" s="299"/>
      <c r="E5" s="286"/>
      <c r="F5" s="199" t="s">
        <v>166</v>
      </c>
      <c r="G5" s="199" t="s">
        <v>166</v>
      </c>
    </row>
    <row r="6" spans="1:7" ht="15">
      <c r="A6" s="198"/>
      <c r="B6" s="198" t="s">
        <v>159</v>
      </c>
      <c r="C6" s="299"/>
      <c r="D6" s="299"/>
      <c r="E6" s="286"/>
      <c r="F6" s="200" t="s">
        <v>644</v>
      </c>
      <c r="G6" s="200" t="s">
        <v>645</v>
      </c>
    </row>
    <row r="7" spans="1:8" s="21" customFormat="1" ht="21" customHeight="1">
      <c r="A7" s="61" t="s">
        <v>187</v>
      </c>
      <c r="B7" s="61"/>
      <c r="C7" s="61"/>
      <c r="D7" s="61"/>
      <c r="E7" s="62" t="s">
        <v>297</v>
      </c>
      <c r="F7" s="63">
        <f>SUM(F8+F13+F36+F21+F31)</f>
        <v>7933770</v>
      </c>
      <c r="G7" s="63">
        <f>SUM(G8+G13+G36+G21+G31)</f>
        <v>8599230</v>
      </c>
      <c r="H7" s="153"/>
    </row>
    <row r="8" spans="1:8" s="21" customFormat="1" ht="33" customHeight="1">
      <c r="A8" s="14" t="s">
        <v>187</v>
      </c>
      <c r="B8" s="14" t="s">
        <v>189</v>
      </c>
      <c r="C8" s="14"/>
      <c r="D8" s="14"/>
      <c r="E8" s="55" t="s">
        <v>298</v>
      </c>
      <c r="F8" s="26">
        <f aca="true" t="shared" si="0" ref="F8:G10">F9</f>
        <v>831000</v>
      </c>
      <c r="G8" s="26">
        <f t="shared" si="0"/>
        <v>901000</v>
      </c>
      <c r="H8" s="109"/>
    </row>
    <row r="9" spans="1:7" ht="44.25" customHeight="1">
      <c r="A9" s="14" t="s">
        <v>187</v>
      </c>
      <c r="B9" s="14" t="s">
        <v>189</v>
      </c>
      <c r="C9" s="14" t="s">
        <v>219</v>
      </c>
      <c r="D9" s="14"/>
      <c r="E9" s="55" t="s">
        <v>460</v>
      </c>
      <c r="F9" s="26">
        <f t="shared" si="0"/>
        <v>831000</v>
      </c>
      <c r="G9" s="26">
        <f t="shared" si="0"/>
        <v>901000</v>
      </c>
    </row>
    <row r="10" spans="1:7" ht="41.25" customHeight="1">
      <c r="A10" s="14" t="s">
        <v>187</v>
      </c>
      <c r="B10" s="14" t="s">
        <v>189</v>
      </c>
      <c r="C10" s="14" t="s">
        <v>218</v>
      </c>
      <c r="D10" s="14"/>
      <c r="E10" s="55" t="s">
        <v>488</v>
      </c>
      <c r="F10" s="26">
        <f t="shared" si="0"/>
        <v>831000</v>
      </c>
      <c r="G10" s="26">
        <f t="shared" si="0"/>
        <v>901000</v>
      </c>
    </row>
    <row r="11" spans="1:7" ht="19.5" customHeight="1">
      <c r="A11" s="14" t="s">
        <v>187</v>
      </c>
      <c r="B11" s="14" t="s">
        <v>189</v>
      </c>
      <c r="C11" s="25" t="s">
        <v>235</v>
      </c>
      <c r="D11" s="14"/>
      <c r="E11" s="55" t="s">
        <v>489</v>
      </c>
      <c r="F11" s="26">
        <f>F12</f>
        <v>831000</v>
      </c>
      <c r="G11" s="26">
        <f>G12</f>
        <v>901000</v>
      </c>
    </row>
    <row r="12" spans="1:7" ht="29.25" customHeight="1">
      <c r="A12" s="18" t="s">
        <v>187</v>
      </c>
      <c r="B12" s="18" t="s">
        <v>189</v>
      </c>
      <c r="C12" s="20" t="s">
        <v>235</v>
      </c>
      <c r="D12" s="18" t="s">
        <v>106</v>
      </c>
      <c r="E12" s="129" t="s">
        <v>110</v>
      </c>
      <c r="F12" s="27">
        <v>831000</v>
      </c>
      <c r="G12" s="27">
        <v>901000</v>
      </c>
    </row>
    <row r="13" spans="1:8" s="21" customFormat="1" ht="43.5" customHeight="1">
      <c r="A13" s="14" t="s">
        <v>187</v>
      </c>
      <c r="B13" s="14" t="s">
        <v>191</v>
      </c>
      <c r="C13" s="14"/>
      <c r="D13" s="14"/>
      <c r="E13" s="55" t="s">
        <v>300</v>
      </c>
      <c r="F13" s="26">
        <f>F14+F27</f>
        <v>2517230</v>
      </c>
      <c r="G13" s="26">
        <f>G14+G27</f>
        <v>2812230</v>
      </c>
      <c r="H13" s="109"/>
    </row>
    <row r="14" spans="1:8" s="22" customFormat="1" ht="41.25" customHeight="1">
      <c r="A14" s="14" t="s">
        <v>187</v>
      </c>
      <c r="B14" s="14" t="s">
        <v>191</v>
      </c>
      <c r="C14" s="14" t="s">
        <v>219</v>
      </c>
      <c r="D14" s="14"/>
      <c r="E14" s="55" t="s">
        <v>460</v>
      </c>
      <c r="F14" s="26">
        <f>F15</f>
        <v>2516230</v>
      </c>
      <c r="G14" s="26">
        <f>G15</f>
        <v>2811230</v>
      </c>
      <c r="H14" s="110"/>
    </row>
    <row r="15" spans="1:7" ht="42" customHeight="1">
      <c r="A15" s="14" t="s">
        <v>187</v>
      </c>
      <c r="B15" s="14" t="s">
        <v>191</v>
      </c>
      <c r="C15" s="14" t="s">
        <v>218</v>
      </c>
      <c r="D15" s="14"/>
      <c r="E15" s="55" t="s">
        <v>478</v>
      </c>
      <c r="F15" s="26">
        <f>F16+F29</f>
        <v>2516230</v>
      </c>
      <c r="G15" s="26">
        <f>G16+G29</f>
        <v>2811230</v>
      </c>
    </row>
    <row r="16" spans="1:7" ht="22.5" customHeight="1">
      <c r="A16" s="14" t="s">
        <v>187</v>
      </c>
      <c r="B16" s="14" t="s">
        <v>191</v>
      </c>
      <c r="C16" s="14" t="s">
        <v>236</v>
      </c>
      <c r="D16" s="14"/>
      <c r="E16" s="55" t="s">
        <v>302</v>
      </c>
      <c r="F16" s="26">
        <f>F17+F18+F19+F20</f>
        <v>2493000</v>
      </c>
      <c r="G16" s="26">
        <f>G17+G18+G19+G20</f>
        <v>2788000</v>
      </c>
    </row>
    <row r="17" spans="1:7" ht="29.25" customHeight="1">
      <c r="A17" s="18" t="s">
        <v>187</v>
      </c>
      <c r="B17" s="18" t="s">
        <v>191</v>
      </c>
      <c r="C17" s="18" t="s">
        <v>236</v>
      </c>
      <c r="D17" s="18" t="s">
        <v>106</v>
      </c>
      <c r="E17" s="129" t="s">
        <v>110</v>
      </c>
      <c r="F17" s="27">
        <v>1334000</v>
      </c>
      <c r="G17" s="27">
        <v>1404000</v>
      </c>
    </row>
    <row r="18" spans="1:8" s="22" customFormat="1" ht="24.75" customHeight="1">
      <c r="A18" s="18" t="s">
        <v>187</v>
      </c>
      <c r="B18" s="18" t="s">
        <v>191</v>
      </c>
      <c r="C18" s="18" t="s">
        <v>236</v>
      </c>
      <c r="D18" s="18" t="s">
        <v>104</v>
      </c>
      <c r="E18" s="129" t="s">
        <v>113</v>
      </c>
      <c r="F18" s="27">
        <v>1155000</v>
      </c>
      <c r="G18" s="27">
        <v>1380000</v>
      </c>
      <c r="H18" s="110"/>
    </row>
    <row r="19" spans="1:8" ht="22.5" customHeight="1">
      <c r="A19" s="18" t="s">
        <v>187</v>
      </c>
      <c r="B19" s="18" t="s">
        <v>191</v>
      </c>
      <c r="C19" s="18" t="s">
        <v>236</v>
      </c>
      <c r="D19" s="18" t="s">
        <v>107</v>
      </c>
      <c r="E19" s="56" t="s">
        <v>115</v>
      </c>
      <c r="F19" s="27">
        <v>0</v>
      </c>
      <c r="G19" s="27">
        <v>0</v>
      </c>
      <c r="H19" s="111"/>
    </row>
    <row r="20" spans="1:8" ht="29.25" customHeight="1">
      <c r="A20" s="18" t="s">
        <v>187</v>
      </c>
      <c r="B20" s="18" t="s">
        <v>191</v>
      </c>
      <c r="C20" s="18" t="s">
        <v>236</v>
      </c>
      <c r="D20" s="18" t="s">
        <v>108</v>
      </c>
      <c r="E20" s="56" t="s">
        <v>114</v>
      </c>
      <c r="F20" s="27">
        <v>4000</v>
      </c>
      <c r="G20" s="27">
        <v>4000</v>
      </c>
      <c r="H20" s="111"/>
    </row>
    <row r="21" spans="1:8" s="22" customFormat="1" ht="25.5" customHeight="1" hidden="1">
      <c r="A21" s="14" t="s">
        <v>187</v>
      </c>
      <c r="B21" s="14" t="s">
        <v>193</v>
      </c>
      <c r="C21" s="14"/>
      <c r="D21" s="14"/>
      <c r="E21" s="55" t="s">
        <v>266</v>
      </c>
      <c r="F21" s="26">
        <f>SUM(F22)</f>
        <v>0</v>
      </c>
      <c r="G21" s="26">
        <f>SUM(G22)</f>
        <v>0</v>
      </c>
      <c r="H21" s="110"/>
    </row>
    <row r="22" spans="1:8" s="22" customFormat="1" ht="40.5" customHeight="1" hidden="1">
      <c r="A22" s="14" t="s">
        <v>187</v>
      </c>
      <c r="B22" s="14" t="s">
        <v>193</v>
      </c>
      <c r="C22" s="14" t="s">
        <v>219</v>
      </c>
      <c r="D22" s="14"/>
      <c r="E22" s="55" t="s">
        <v>299</v>
      </c>
      <c r="F22" s="26">
        <f>SUM(F23)</f>
        <v>0</v>
      </c>
      <c r="G22" s="26">
        <f>SUM(G23)</f>
        <v>0</v>
      </c>
      <c r="H22" s="110"/>
    </row>
    <row r="23" spans="1:8" s="22" customFormat="1" ht="39.75" customHeight="1" hidden="1">
      <c r="A23" s="14" t="s">
        <v>187</v>
      </c>
      <c r="B23" s="14" t="s">
        <v>193</v>
      </c>
      <c r="C23" s="14" t="s">
        <v>218</v>
      </c>
      <c r="D23" s="14"/>
      <c r="E23" s="55" t="s">
        <v>301</v>
      </c>
      <c r="F23" s="26">
        <f>SUM(F25+F26)</f>
        <v>0</v>
      </c>
      <c r="G23" s="26">
        <f>SUM(G25+G26)</f>
        <v>0</v>
      </c>
      <c r="H23" s="110"/>
    </row>
    <row r="24" spans="1:8" s="22" customFormat="1" ht="22.5" customHeight="1" hidden="1">
      <c r="A24" s="18" t="s">
        <v>187</v>
      </c>
      <c r="B24" s="18" t="s">
        <v>193</v>
      </c>
      <c r="C24" s="18" t="s">
        <v>98</v>
      </c>
      <c r="D24" s="18" t="s">
        <v>104</v>
      </c>
      <c r="E24" s="129" t="s">
        <v>113</v>
      </c>
      <c r="F24" s="26">
        <f>F25+F26</f>
        <v>0</v>
      </c>
      <c r="G24" s="26">
        <f>G25+G26</f>
        <v>0</v>
      </c>
      <c r="H24" s="110"/>
    </row>
    <row r="25" spans="1:8" s="22" customFormat="1" ht="39.75" customHeight="1" hidden="1">
      <c r="A25" s="18" t="s">
        <v>187</v>
      </c>
      <c r="B25" s="18" t="s">
        <v>193</v>
      </c>
      <c r="C25" s="18" t="s">
        <v>98</v>
      </c>
      <c r="D25" s="18" t="s">
        <v>320</v>
      </c>
      <c r="E25" s="56" t="s">
        <v>303</v>
      </c>
      <c r="F25" s="27">
        <v>0</v>
      </c>
      <c r="G25" s="27">
        <v>0</v>
      </c>
      <c r="H25" s="110"/>
    </row>
    <row r="26" spans="1:8" s="22" customFormat="1" ht="32.25" customHeight="1" hidden="1">
      <c r="A26" s="18" t="s">
        <v>187</v>
      </c>
      <c r="B26" s="18" t="s">
        <v>193</v>
      </c>
      <c r="C26" s="18" t="s">
        <v>267</v>
      </c>
      <c r="D26" s="18" t="s">
        <v>320</v>
      </c>
      <c r="E26" s="56" t="s">
        <v>303</v>
      </c>
      <c r="F26" s="27">
        <v>0</v>
      </c>
      <c r="G26" s="27">
        <v>0</v>
      </c>
      <c r="H26" s="94"/>
    </row>
    <row r="27" spans="1:8" s="22" customFormat="1" ht="38.25">
      <c r="A27" s="14" t="s">
        <v>187</v>
      </c>
      <c r="B27" s="14" t="s">
        <v>191</v>
      </c>
      <c r="C27" s="163" t="s">
        <v>542</v>
      </c>
      <c r="D27" s="163"/>
      <c r="E27" s="55" t="s">
        <v>543</v>
      </c>
      <c r="F27" s="26">
        <f>F28</f>
        <v>1000</v>
      </c>
      <c r="G27" s="26">
        <f>G28</f>
        <v>1000</v>
      </c>
      <c r="H27" s="94"/>
    </row>
    <row r="28" spans="1:8" s="22" customFormat="1" ht="32.25" customHeight="1">
      <c r="A28" s="18" t="s">
        <v>187</v>
      </c>
      <c r="B28" s="18" t="s">
        <v>191</v>
      </c>
      <c r="C28" s="165" t="s">
        <v>542</v>
      </c>
      <c r="D28" s="165" t="s">
        <v>104</v>
      </c>
      <c r="E28" s="129" t="s">
        <v>113</v>
      </c>
      <c r="F28" s="27">
        <v>1000</v>
      </c>
      <c r="G28" s="27">
        <v>1000</v>
      </c>
      <c r="H28" s="94"/>
    </row>
    <row r="29" spans="1:8" s="22" customFormat="1" ht="46.5" customHeight="1">
      <c r="A29" s="14" t="s">
        <v>187</v>
      </c>
      <c r="B29" s="14" t="s">
        <v>191</v>
      </c>
      <c r="C29" s="163" t="s">
        <v>633</v>
      </c>
      <c r="D29" s="163"/>
      <c r="E29" s="55" t="s">
        <v>634</v>
      </c>
      <c r="F29" s="26">
        <f>F30</f>
        <v>23230</v>
      </c>
      <c r="G29" s="26">
        <f>G30</f>
        <v>23230</v>
      </c>
      <c r="H29" s="94"/>
    </row>
    <row r="30" spans="1:8" s="22" customFormat="1" ht="32.25" customHeight="1">
      <c r="A30" s="18" t="s">
        <v>187</v>
      </c>
      <c r="B30" s="18" t="s">
        <v>191</v>
      </c>
      <c r="C30" s="165" t="s">
        <v>633</v>
      </c>
      <c r="D30" s="165" t="s">
        <v>104</v>
      </c>
      <c r="E30" s="129" t="s">
        <v>113</v>
      </c>
      <c r="F30" s="27">
        <v>23230</v>
      </c>
      <c r="G30" s="27">
        <v>23230</v>
      </c>
      <c r="H30" s="94"/>
    </row>
    <row r="31" spans="1:8" s="22" customFormat="1" ht="32.25" customHeight="1">
      <c r="A31" s="96" t="s">
        <v>187</v>
      </c>
      <c r="B31" s="96" t="s">
        <v>328</v>
      </c>
      <c r="C31" s="97"/>
      <c r="D31" s="97"/>
      <c r="E31" s="95" t="s">
        <v>89</v>
      </c>
      <c r="F31" s="26">
        <f aca="true" t="shared" si="1" ref="F31:G34">F32</f>
        <v>50000</v>
      </c>
      <c r="G31" s="26">
        <f t="shared" si="1"/>
        <v>50000</v>
      </c>
      <c r="H31" s="94"/>
    </row>
    <row r="32" spans="1:8" s="22" customFormat="1" ht="38.25" customHeight="1">
      <c r="A32" s="216" t="s">
        <v>187</v>
      </c>
      <c r="B32" s="216" t="s">
        <v>328</v>
      </c>
      <c r="C32" s="216" t="s">
        <v>219</v>
      </c>
      <c r="D32" s="216"/>
      <c r="E32" s="217" t="s">
        <v>455</v>
      </c>
      <c r="F32" s="26">
        <f t="shared" si="1"/>
        <v>50000</v>
      </c>
      <c r="G32" s="26">
        <f t="shared" si="1"/>
        <v>50000</v>
      </c>
      <c r="H32" s="94"/>
    </row>
    <row r="33" spans="1:8" s="22" customFormat="1" ht="40.5" customHeight="1">
      <c r="A33" s="216" t="s">
        <v>187</v>
      </c>
      <c r="B33" s="216" t="s">
        <v>328</v>
      </c>
      <c r="C33" s="216" t="s">
        <v>218</v>
      </c>
      <c r="D33" s="216"/>
      <c r="E33" s="217" t="s">
        <v>456</v>
      </c>
      <c r="F33" s="26">
        <f t="shared" si="1"/>
        <v>50000</v>
      </c>
      <c r="G33" s="26">
        <f t="shared" si="1"/>
        <v>50000</v>
      </c>
      <c r="H33" s="94"/>
    </row>
    <row r="34" spans="1:8" s="22" customFormat="1" ht="21.75" customHeight="1">
      <c r="A34" s="216" t="s">
        <v>187</v>
      </c>
      <c r="B34" s="216" t="s">
        <v>328</v>
      </c>
      <c r="C34" s="216" t="s">
        <v>91</v>
      </c>
      <c r="D34" s="216"/>
      <c r="E34" s="217" t="s">
        <v>90</v>
      </c>
      <c r="F34" s="26">
        <f t="shared" si="1"/>
        <v>50000</v>
      </c>
      <c r="G34" s="26">
        <f t="shared" si="1"/>
        <v>50000</v>
      </c>
      <c r="H34" s="94"/>
    </row>
    <row r="35" spans="1:8" s="22" customFormat="1" ht="21" customHeight="1">
      <c r="A35" s="162" t="s">
        <v>187</v>
      </c>
      <c r="B35" s="162" t="s">
        <v>328</v>
      </c>
      <c r="C35" s="162" t="s">
        <v>91</v>
      </c>
      <c r="D35" s="162" t="s">
        <v>93</v>
      </c>
      <c r="E35" s="130" t="s">
        <v>92</v>
      </c>
      <c r="F35" s="27">
        <v>50000</v>
      </c>
      <c r="G35" s="27">
        <v>50000</v>
      </c>
      <c r="H35" s="94"/>
    </row>
    <row r="36" spans="1:7" ht="21" customHeight="1">
      <c r="A36" s="47" t="s">
        <v>187</v>
      </c>
      <c r="B36" s="47">
        <v>13</v>
      </c>
      <c r="C36" s="48"/>
      <c r="D36" s="48"/>
      <c r="E36" s="57" t="s">
        <v>169</v>
      </c>
      <c r="F36" s="49">
        <f>F40+F43+F37</f>
        <v>4535540</v>
      </c>
      <c r="G36" s="49">
        <f>G40+G43+G37</f>
        <v>4836000</v>
      </c>
    </row>
    <row r="37" spans="1:7" ht="31.5" customHeight="1">
      <c r="A37" s="47" t="s">
        <v>187</v>
      </c>
      <c r="B37" s="47">
        <v>13</v>
      </c>
      <c r="C37" s="163" t="s">
        <v>457</v>
      </c>
      <c r="D37" s="48"/>
      <c r="E37" s="151" t="s">
        <v>589</v>
      </c>
      <c r="F37" s="49">
        <f>F38</f>
        <v>50000</v>
      </c>
      <c r="G37" s="49">
        <f>G38</f>
        <v>50000</v>
      </c>
    </row>
    <row r="38" spans="1:7" ht="21" customHeight="1">
      <c r="A38" s="47" t="s">
        <v>187</v>
      </c>
      <c r="B38" s="47">
        <v>13</v>
      </c>
      <c r="C38" s="163" t="s">
        <v>458</v>
      </c>
      <c r="D38" s="48"/>
      <c r="E38" s="55" t="s">
        <v>459</v>
      </c>
      <c r="F38" s="49">
        <f>F39</f>
        <v>50000</v>
      </c>
      <c r="G38" s="49">
        <f>G39</f>
        <v>50000</v>
      </c>
    </row>
    <row r="39" spans="1:7" ht="34.5" customHeight="1">
      <c r="A39" s="44" t="s">
        <v>187</v>
      </c>
      <c r="B39" s="44">
        <v>13</v>
      </c>
      <c r="C39" s="165" t="s">
        <v>458</v>
      </c>
      <c r="D39" s="253" t="s">
        <v>104</v>
      </c>
      <c r="E39" s="129" t="s">
        <v>113</v>
      </c>
      <c r="F39" s="50">
        <v>50000</v>
      </c>
      <c r="G39" s="50">
        <v>50000</v>
      </c>
    </row>
    <row r="40" spans="1:7" ht="27.75" customHeight="1">
      <c r="A40" s="47" t="s">
        <v>187</v>
      </c>
      <c r="B40" s="47" t="s">
        <v>321</v>
      </c>
      <c r="C40" s="167" t="s">
        <v>546</v>
      </c>
      <c r="D40" s="167"/>
      <c r="E40" s="57" t="s">
        <v>547</v>
      </c>
      <c r="F40" s="26">
        <f>F41</f>
        <v>1000</v>
      </c>
      <c r="G40" s="26">
        <f>G41</f>
        <v>0</v>
      </c>
    </row>
    <row r="41" spans="1:7" ht="40.5" customHeight="1">
      <c r="A41" s="47" t="s">
        <v>187</v>
      </c>
      <c r="B41" s="47" t="s">
        <v>321</v>
      </c>
      <c r="C41" s="167" t="s">
        <v>546</v>
      </c>
      <c r="D41" s="167"/>
      <c r="E41" s="57" t="s">
        <v>548</v>
      </c>
      <c r="F41" s="26">
        <f>F42</f>
        <v>1000</v>
      </c>
      <c r="G41" s="26">
        <f>G42</f>
        <v>0</v>
      </c>
    </row>
    <row r="42" spans="1:7" ht="32.25" customHeight="1">
      <c r="A42" s="44" t="s">
        <v>187</v>
      </c>
      <c r="B42" s="44" t="s">
        <v>321</v>
      </c>
      <c r="C42" s="171" t="s">
        <v>546</v>
      </c>
      <c r="D42" s="171" t="s">
        <v>104</v>
      </c>
      <c r="E42" s="129" t="s">
        <v>113</v>
      </c>
      <c r="F42" s="27">
        <v>1000</v>
      </c>
      <c r="G42" s="27">
        <v>0</v>
      </c>
    </row>
    <row r="43" spans="1:8" s="22" customFormat="1" ht="42.75" customHeight="1">
      <c r="A43" s="14" t="s">
        <v>187</v>
      </c>
      <c r="B43" s="14" t="s">
        <v>321</v>
      </c>
      <c r="C43" s="14" t="s">
        <v>219</v>
      </c>
      <c r="D43" s="14"/>
      <c r="E43" s="128" t="s">
        <v>460</v>
      </c>
      <c r="F43" s="26">
        <f>F44</f>
        <v>4484540</v>
      </c>
      <c r="G43" s="26">
        <f>G44</f>
        <v>4786000</v>
      </c>
      <c r="H43" s="110"/>
    </row>
    <row r="44" spans="1:7" ht="29.25" customHeight="1">
      <c r="A44" s="14" t="s">
        <v>187</v>
      </c>
      <c r="B44" s="14">
        <v>13</v>
      </c>
      <c r="C44" s="14" t="s">
        <v>218</v>
      </c>
      <c r="D44" s="14"/>
      <c r="E44" s="55" t="s">
        <v>461</v>
      </c>
      <c r="F44" s="26">
        <f>F45+F48</f>
        <v>4484540</v>
      </c>
      <c r="G44" s="26">
        <f>G45+G48</f>
        <v>4786000</v>
      </c>
    </row>
    <row r="45" spans="1:7" ht="29.25" customHeight="1">
      <c r="A45" s="14" t="s">
        <v>187</v>
      </c>
      <c r="B45" s="14" t="s">
        <v>321</v>
      </c>
      <c r="C45" s="14" t="s">
        <v>238</v>
      </c>
      <c r="D45" s="14"/>
      <c r="E45" s="128" t="s">
        <v>333</v>
      </c>
      <c r="F45" s="26">
        <f>F46+F47</f>
        <v>4434540</v>
      </c>
      <c r="G45" s="26">
        <f>G46+G47</f>
        <v>4736000</v>
      </c>
    </row>
    <row r="46" spans="1:8" ht="35.25" customHeight="1">
      <c r="A46" s="18" t="s">
        <v>187</v>
      </c>
      <c r="B46" s="18" t="s">
        <v>321</v>
      </c>
      <c r="C46" s="18" t="s">
        <v>238</v>
      </c>
      <c r="D46" s="18" t="s">
        <v>106</v>
      </c>
      <c r="E46" s="56" t="s">
        <v>110</v>
      </c>
      <c r="F46" s="27">
        <v>3521000</v>
      </c>
      <c r="G46" s="27">
        <v>3751000</v>
      </c>
      <c r="H46" s="94"/>
    </row>
    <row r="47" spans="1:8" ht="32.25" customHeight="1">
      <c r="A47" s="18" t="s">
        <v>187</v>
      </c>
      <c r="B47" s="18" t="s">
        <v>321</v>
      </c>
      <c r="C47" s="18" t="s">
        <v>238</v>
      </c>
      <c r="D47" s="18" t="s">
        <v>104</v>
      </c>
      <c r="E47" s="56" t="s">
        <v>113</v>
      </c>
      <c r="F47" s="27">
        <v>913540</v>
      </c>
      <c r="G47" s="27">
        <v>985000</v>
      </c>
      <c r="H47" s="94"/>
    </row>
    <row r="48" spans="1:8" ht="28.5" customHeight="1">
      <c r="A48" s="14" t="s">
        <v>187</v>
      </c>
      <c r="B48" s="14" t="s">
        <v>321</v>
      </c>
      <c r="C48" s="14" t="s">
        <v>237</v>
      </c>
      <c r="D48" s="14"/>
      <c r="E48" s="55" t="s">
        <v>204</v>
      </c>
      <c r="F48" s="26">
        <f>F49+F50+F51</f>
        <v>50000</v>
      </c>
      <c r="G48" s="26">
        <f>G49+G50+G51</f>
        <v>50000</v>
      </c>
      <c r="H48" s="94"/>
    </row>
    <row r="49" spans="1:8" ht="34.5" customHeight="1">
      <c r="A49" s="18" t="s">
        <v>187</v>
      </c>
      <c r="B49" s="18" t="s">
        <v>321</v>
      </c>
      <c r="C49" s="18" t="s">
        <v>237</v>
      </c>
      <c r="D49" s="18" t="s">
        <v>104</v>
      </c>
      <c r="E49" s="56" t="s">
        <v>113</v>
      </c>
      <c r="F49" s="27">
        <v>50000</v>
      </c>
      <c r="G49" s="27">
        <v>50000</v>
      </c>
      <c r="H49" s="94"/>
    </row>
    <row r="50" spans="1:8" ht="21" customHeight="1">
      <c r="A50" s="18" t="s">
        <v>187</v>
      </c>
      <c r="B50" s="18" t="s">
        <v>321</v>
      </c>
      <c r="C50" s="18" t="s">
        <v>237</v>
      </c>
      <c r="D50" s="18" t="s">
        <v>107</v>
      </c>
      <c r="E50" s="56" t="s">
        <v>124</v>
      </c>
      <c r="F50" s="27">
        <v>0</v>
      </c>
      <c r="G50" s="27">
        <v>0</v>
      </c>
      <c r="H50" s="94"/>
    </row>
    <row r="51" spans="1:7" ht="20.25" customHeight="1">
      <c r="A51" s="18" t="s">
        <v>187</v>
      </c>
      <c r="B51" s="18" t="s">
        <v>321</v>
      </c>
      <c r="C51" s="18" t="s">
        <v>237</v>
      </c>
      <c r="D51" s="18" t="s">
        <v>108</v>
      </c>
      <c r="E51" s="218" t="s">
        <v>114</v>
      </c>
      <c r="F51" s="27">
        <v>0</v>
      </c>
      <c r="G51" s="27">
        <v>0</v>
      </c>
    </row>
    <row r="52" spans="1:7" ht="20.25" customHeight="1">
      <c r="A52" s="61" t="s">
        <v>189</v>
      </c>
      <c r="B52" s="61"/>
      <c r="C52" s="61"/>
      <c r="D52" s="61"/>
      <c r="E52" s="62" t="s">
        <v>170</v>
      </c>
      <c r="F52" s="63">
        <f>F53</f>
        <v>0</v>
      </c>
      <c r="G52" s="63">
        <f>G53</f>
        <v>0</v>
      </c>
    </row>
    <row r="53" spans="1:7" ht="18.75" customHeight="1">
      <c r="A53" s="14" t="s">
        <v>189</v>
      </c>
      <c r="B53" s="14" t="s">
        <v>190</v>
      </c>
      <c r="C53" s="14"/>
      <c r="D53" s="14"/>
      <c r="E53" s="55" t="s">
        <v>304</v>
      </c>
      <c r="F53" s="26">
        <f aca="true" t="shared" si="2" ref="F53:G55">F54</f>
        <v>0</v>
      </c>
      <c r="G53" s="26">
        <f t="shared" si="2"/>
        <v>0</v>
      </c>
    </row>
    <row r="54" spans="1:7" ht="43.5" customHeight="1">
      <c r="A54" s="14" t="s">
        <v>189</v>
      </c>
      <c r="B54" s="14" t="s">
        <v>190</v>
      </c>
      <c r="C54" s="14" t="s">
        <v>219</v>
      </c>
      <c r="D54" s="14"/>
      <c r="E54" s="55" t="s">
        <v>491</v>
      </c>
      <c r="F54" s="26">
        <f t="shared" si="2"/>
        <v>0</v>
      </c>
      <c r="G54" s="26">
        <f t="shared" si="2"/>
        <v>0</v>
      </c>
    </row>
    <row r="55" spans="1:7" ht="40.5" customHeight="1">
      <c r="A55" s="14" t="s">
        <v>189</v>
      </c>
      <c r="B55" s="14" t="s">
        <v>190</v>
      </c>
      <c r="C55" s="14" t="s">
        <v>218</v>
      </c>
      <c r="D55" s="14"/>
      <c r="E55" s="55" t="s">
        <v>478</v>
      </c>
      <c r="F55" s="26">
        <f t="shared" si="2"/>
        <v>0</v>
      </c>
      <c r="G55" s="26">
        <f t="shared" si="2"/>
        <v>0</v>
      </c>
    </row>
    <row r="56" spans="1:7" ht="29.25" customHeight="1">
      <c r="A56" s="14" t="s">
        <v>189</v>
      </c>
      <c r="B56" s="14" t="s">
        <v>190</v>
      </c>
      <c r="C56" s="14" t="s">
        <v>221</v>
      </c>
      <c r="D56" s="14"/>
      <c r="E56" s="55" t="s">
        <v>305</v>
      </c>
      <c r="F56" s="26">
        <f>F57+F58</f>
        <v>0</v>
      </c>
      <c r="G56" s="26">
        <f>G57+G58</f>
        <v>0</v>
      </c>
    </row>
    <row r="57" spans="1:7" ht="29.25" customHeight="1">
      <c r="A57" s="18" t="s">
        <v>189</v>
      </c>
      <c r="B57" s="18" t="s">
        <v>190</v>
      </c>
      <c r="C57" s="18" t="s">
        <v>221</v>
      </c>
      <c r="D57" s="18" t="s">
        <v>106</v>
      </c>
      <c r="E57" s="129" t="s">
        <v>110</v>
      </c>
      <c r="F57" s="27">
        <v>0</v>
      </c>
      <c r="G57" s="27">
        <v>0</v>
      </c>
    </row>
    <row r="58" spans="1:8" s="22" customFormat="1" ht="30" customHeight="1">
      <c r="A58" s="18" t="s">
        <v>189</v>
      </c>
      <c r="B58" s="18" t="s">
        <v>190</v>
      </c>
      <c r="C58" s="18" t="s">
        <v>221</v>
      </c>
      <c r="D58" s="18" t="s">
        <v>104</v>
      </c>
      <c r="E58" s="129" t="s">
        <v>113</v>
      </c>
      <c r="F58" s="27">
        <v>0</v>
      </c>
      <c r="G58" s="27">
        <v>0</v>
      </c>
      <c r="H58" s="110"/>
    </row>
    <row r="59" spans="1:7" ht="40.5" customHeight="1">
      <c r="A59" s="61" t="s">
        <v>190</v>
      </c>
      <c r="B59" s="61"/>
      <c r="C59" s="61"/>
      <c r="D59" s="61"/>
      <c r="E59" s="62" t="s">
        <v>306</v>
      </c>
      <c r="F59" s="63">
        <f>F60+F68</f>
        <v>619020</v>
      </c>
      <c r="G59" s="63">
        <f>G60+G68</f>
        <v>614020</v>
      </c>
    </row>
    <row r="60" spans="1:7" ht="30.75" customHeight="1">
      <c r="A60" s="14" t="s">
        <v>190</v>
      </c>
      <c r="B60" s="14">
        <v>10</v>
      </c>
      <c r="C60" s="163"/>
      <c r="D60" s="14"/>
      <c r="E60" s="55" t="s">
        <v>583</v>
      </c>
      <c r="F60" s="26">
        <f>F61</f>
        <v>579020</v>
      </c>
      <c r="G60" s="26">
        <f>G61</f>
        <v>579020</v>
      </c>
    </row>
    <row r="61" spans="1:7" ht="43.5" customHeight="1">
      <c r="A61" s="14" t="s">
        <v>190</v>
      </c>
      <c r="B61" s="14" t="s">
        <v>322</v>
      </c>
      <c r="C61" s="168" t="s">
        <v>122</v>
      </c>
      <c r="D61" s="14"/>
      <c r="E61" s="132" t="s">
        <v>590</v>
      </c>
      <c r="F61" s="26">
        <f>F62</f>
        <v>579020</v>
      </c>
      <c r="G61" s="26">
        <f>G62</f>
        <v>579020</v>
      </c>
    </row>
    <row r="62" spans="1:7" ht="27.75" customHeight="1">
      <c r="A62" s="14" t="s">
        <v>190</v>
      </c>
      <c r="B62" s="14" t="s">
        <v>322</v>
      </c>
      <c r="C62" s="168" t="s">
        <v>120</v>
      </c>
      <c r="D62" s="14"/>
      <c r="E62" s="219" t="s">
        <v>462</v>
      </c>
      <c r="F62" s="26">
        <f>F63+F64+F66</f>
        <v>579020</v>
      </c>
      <c r="G62" s="26">
        <f>G63+G64+G66</f>
        <v>579020</v>
      </c>
    </row>
    <row r="63" spans="1:7" ht="28.5" customHeight="1">
      <c r="A63" s="18" t="s">
        <v>190</v>
      </c>
      <c r="B63" s="18" t="s">
        <v>322</v>
      </c>
      <c r="C63" s="169" t="s">
        <v>121</v>
      </c>
      <c r="D63" s="14"/>
      <c r="E63" s="131" t="s">
        <v>168</v>
      </c>
      <c r="F63" s="27">
        <v>241000</v>
      </c>
      <c r="G63" s="27">
        <v>241000</v>
      </c>
    </row>
    <row r="64" spans="1:7" ht="28.5" customHeight="1">
      <c r="A64" s="14" t="s">
        <v>190</v>
      </c>
      <c r="B64" s="14" t="s">
        <v>322</v>
      </c>
      <c r="C64" s="168" t="s">
        <v>635</v>
      </c>
      <c r="D64" s="163"/>
      <c r="E64" s="259" t="s">
        <v>636</v>
      </c>
      <c r="F64" s="26">
        <f>F65</f>
        <v>282420</v>
      </c>
      <c r="G64" s="26">
        <f>G65</f>
        <v>282420</v>
      </c>
    </row>
    <row r="65" spans="1:7" ht="28.5" customHeight="1">
      <c r="A65" s="18" t="s">
        <v>190</v>
      </c>
      <c r="B65" s="18" t="s">
        <v>322</v>
      </c>
      <c r="C65" s="169" t="s">
        <v>635</v>
      </c>
      <c r="D65" s="165" t="s">
        <v>104</v>
      </c>
      <c r="E65" s="131" t="s">
        <v>168</v>
      </c>
      <c r="F65" s="27">
        <v>282420</v>
      </c>
      <c r="G65" s="27">
        <v>282420</v>
      </c>
    </row>
    <row r="66" spans="1:7" ht="28.5" customHeight="1">
      <c r="A66" s="14" t="s">
        <v>190</v>
      </c>
      <c r="B66" s="14" t="s">
        <v>322</v>
      </c>
      <c r="C66" s="168" t="s">
        <v>637</v>
      </c>
      <c r="D66" s="163"/>
      <c r="E66" s="259" t="s">
        <v>638</v>
      </c>
      <c r="F66" s="26">
        <f>F67</f>
        <v>55600</v>
      </c>
      <c r="G66" s="26">
        <f>G67</f>
        <v>55600</v>
      </c>
    </row>
    <row r="67" spans="1:7" ht="28.5" customHeight="1">
      <c r="A67" s="18" t="s">
        <v>190</v>
      </c>
      <c r="B67" s="18" t="s">
        <v>322</v>
      </c>
      <c r="C67" s="169" t="s">
        <v>637</v>
      </c>
      <c r="D67" s="165" t="s">
        <v>104</v>
      </c>
      <c r="E67" s="131" t="s">
        <v>168</v>
      </c>
      <c r="F67" s="27">
        <v>55600</v>
      </c>
      <c r="G67" s="27">
        <v>55600</v>
      </c>
    </row>
    <row r="68" spans="1:7" ht="28.5" customHeight="1">
      <c r="A68" s="14" t="s">
        <v>190</v>
      </c>
      <c r="B68" s="14" t="s">
        <v>322</v>
      </c>
      <c r="C68" s="163" t="s">
        <v>219</v>
      </c>
      <c r="D68" s="14"/>
      <c r="E68" s="55" t="s">
        <v>460</v>
      </c>
      <c r="F68" s="26">
        <f aca="true" t="shared" si="3" ref="F68:G70">F69</f>
        <v>40000</v>
      </c>
      <c r="G68" s="26">
        <f t="shared" si="3"/>
        <v>35000</v>
      </c>
    </row>
    <row r="69" spans="1:7" ht="28.5" customHeight="1">
      <c r="A69" s="14" t="s">
        <v>190</v>
      </c>
      <c r="B69" s="14" t="s">
        <v>322</v>
      </c>
      <c r="C69" s="163" t="s">
        <v>218</v>
      </c>
      <c r="D69" s="14"/>
      <c r="E69" s="55" t="s">
        <v>478</v>
      </c>
      <c r="F69" s="26">
        <f t="shared" si="3"/>
        <v>40000</v>
      </c>
      <c r="G69" s="26">
        <f t="shared" si="3"/>
        <v>35000</v>
      </c>
    </row>
    <row r="70" spans="1:7" ht="28.5" customHeight="1">
      <c r="A70" s="14" t="s">
        <v>190</v>
      </c>
      <c r="B70" s="14" t="s">
        <v>322</v>
      </c>
      <c r="C70" s="163" t="s">
        <v>227</v>
      </c>
      <c r="D70" s="14"/>
      <c r="E70" s="55" t="s">
        <v>307</v>
      </c>
      <c r="F70" s="26">
        <f t="shared" si="3"/>
        <v>40000</v>
      </c>
      <c r="G70" s="26">
        <f t="shared" si="3"/>
        <v>35000</v>
      </c>
    </row>
    <row r="71" spans="1:7" ht="28.5" customHeight="1">
      <c r="A71" s="18" t="s">
        <v>190</v>
      </c>
      <c r="B71" s="18" t="s">
        <v>322</v>
      </c>
      <c r="C71" s="165" t="s">
        <v>227</v>
      </c>
      <c r="D71" s="18" t="s">
        <v>104</v>
      </c>
      <c r="E71" s="129" t="s">
        <v>113</v>
      </c>
      <c r="F71" s="27">
        <v>40000</v>
      </c>
      <c r="G71" s="27">
        <v>35000</v>
      </c>
    </row>
    <row r="72" spans="1:7" ht="30" customHeight="1">
      <c r="A72" s="61" t="s">
        <v>191</v>
      </c>
      <c r="B72" s="61"/>
      <c r="C72" s="61"/>
      <c r="D72" s="61"/>
      <c r="E72" s="62" t="s">
        <v>172</v>
      </c>
      <c r="F72" s="63">
        <f>F73+F78</f>
        <v>20532800</v>
      </c>
      <c r="G72" s="63">
        <f>G78+G73</f>
        <v>25771600</v>
      </c>
    </row>
    <row r="73" spans="1:7" ht="16.5">
      <c r="A73" s="14" t="s">
        <v>191</v>
      </c>
      <c r="B73" s="14" t="s">
        <v>187</v>
      </c>
      <c r="C73" s="163"/>
      <c r="D73" s="163"/>
      <c r="E73" s="55" t="s">
        <v>173</v>
      </c>
      <c r="F73" s="254">
        <f aca="true" t="shared" si="4" ref="F73:G76">F74</f>
        <v>40000</v>
      </c>
      <c r="G73" s="254">
        <f t="shared" si="4"/>
        <v>40000</v>
      </c>
    </row>
    <row r="74" spans="1:7" ht="43.5" customHeight="1">
      <c r="A74" s="14" t="s">
        <v>191</v>
      </c>
      <c r="B74" s="14" t="s">
        <v>187</v>
      </c>
      <c r="C74" s="163" t="s">
        <v>209</v>
      </c>
      <c r="D74" s="163"/>
      <c r="E74" s="114" t="s">
        <v>584</v>
      </c>
      <c r="F74" s="254">
        <f t="shared" si="4"/>
        <v>40000</v>
      </c>
      <c r="G74" s="254">
        <f t="shared" si="4"/>
        <v>40000</v>
      </c>
    </row>
    <row r="75" spans="1:7" ht="30" customHeight="1">
      <c r="A75" s="14" t="s">
        <v>191</v>
      </c>
      <c r="B75" s="14" t="s">
        <v>187</v>
      </c>
      <c r="C75" s="163" t="s">
        <v>213</v>
      </c>
      <c r="D75" s="163"/>
      <c r="E75" s="114" t="s">
        <v>224</v>
      </c>
      <c r="F75" s="254">
        <f t="shared" si="4"/>
        <v>40000</v>
      </c>
      <c r="G75" s="254">
        <f t="shared" si="4"/>
        <v>40000</v>
      </c>
    </row>
    <row r="76" spans="1:7" ht="30" customHeight="1">
      <c r="A76" s="14" t="s">
        <v>191</v>
      </c>
      <c r="B76" s="14" t="s">
        <v>187</v>
      </c>
      <c r="C76" s="163" t="s">
        <v>464</v>
      </c>
      <c r="D76" s="163"/>
      <c r="E76" s="55" t="s">
        <v>174</v>
      </c>
      <c r="F76" s="254">
        <f t="shared" si="4"/>
        <v>40000</v>
      </c>
      <c r="G76" s="254">
        <f t="shared" si="4"/>
        <v>40000</v>
      </c>
    </row>
    <row r="77" spans="1:7" ht="30" customHeight="1">
      <c r="A77" s="18" t="s">
        <v>191</v>
      </c>
      <c r="B77" s="18" t="s">
        <v>187</v>
      </c>
      <c r="C77" s="165" t="s">
        <v>464</v>
      </c>
      <c r="D77" s="165" t="s">
        <v>104</v>
      </c>
      <c r="E77" s="129" t="s">
        <v>113</v>
      </c>
      <c r="F77" s="255">
        <v>40000</v>
      </c>
      <c r="G77" s="255">
        <v>40000</v>
      </c>
    </row>
    <row r="78" spans="1:7" ht="19.5" customHeight="1">
      <c r="A78" s="120" t="s">
        <v>191</v>
      </c>
      <c r="B78" s="120" t="s">
        <v>195</v>
      </c>
      <c r="C78" s="14"/>
      <c r="D78" s="53"/>
      <c r="E78" s="55" t="s">
        <v>463</v>
      </c>
      <c r="F78" s="26">
        <f>F84+F79+F86</f>
        <v>20492800</v>
      </c>
      <c r="G78" s="26">
        <f>G84+G79+G86</f>
        <v>25731600</v>
      </c>
    </row>
    <row r="79" spans="1:7" ht="20.25" customHeight="1" hidden="1">
      <c r="A79" s="121" t="s">
        <v>191</v>
      </c>
      <c r="B79" s="121" t="s">
        <v>195</v>
      </c>
      <c r="C79" s="115" t="s">
        <v>229</v>
      </c>
      <c r="D79" s="85"/>
      <c r="E79" s="59" t="s">
        <v>291</v>
      </c>
      <c r="F79" s="84">
        <f aca="true" t="shared" si="5" ref="F79:G82">SUM(F80)</f>
        <v>0</v>
      </c>
      <c r="G79" s="84">
        <f t="shared" si="5"/>
        <v>0</v>
      </c>
    </row>
    <row r="80" spans="1:7" ht="0.75" customHeight="1" hidden="1">
      <c r="A80" s="121" t="s">
        <v>191</v>
      </c>
      <c r="B80" s="121" t="s">
        <v>195</v>
      </c>
      <c r="C80" s="115" t="s">
        <v>230</v>
      </c>
      <c r="D80" s="85"/>
      <c r="E80" s="59" t="s">
        <v>292</v>
      </c>
      <c r="F80" s="84">
        <f t="shared" si="5"/>
        <v>0</v>
      </c>
      <c r="G80" s="84">
        <f t="shared" si="5"/>
        <v>0</v>
      </c>
    </row>
    <row r="81" spans="1:7" ht="33.75" customHeight="1" hidden="1">
      <c r="A81" s="121" t="s">
        <v>191</v>
      </c>
      <c r="B81" s="121" t="s">
        <v>195</v>
      </c>
      <c r="C81" s="115" t="s">
        <v>295</v>
      </c>
      <c r="D81" s="85"/>
      <c r="E81" s="59" t="s">
        <v>293</v>
      </c>
      <c r="F81" s="84">
        <f t="shared" si="5"/>
        <v>0</v>
      </c>
      <c r="G81" s="84">
        <f t="shared" si="5"/>
        <v>0</v>
      </c>
    </row>
    <row r="82" spans="1:7" ht="36" customHeight="1" hidden="1">
      <c r="A82" s="121" t="s">
        <v>191</v>
      </c>
      <c r="B82" s="121" t="s">
        <v>195</v>
      </c>
      <c r="C82" s="115" t="s">
        <v>296</v>
      </c>
      <c r="D82" s="85"/>
      <c r="E82" s="59" t="s">
        <v>294</v>
      </c>
      <c r="F82" s="84">
        <f t="shared" si="5"/>
        <v>0</v>
      </c>
      <c r="G82" s="84">
        <f t="shared" si="5"/>
        <v>0</v>
      </c>
    </row>
    <row r="83" spans="1:7" ht="27" customHeight="1" hidden="1">
      <c r="A83" s="122" t="s">
        <v>191</v>
      </c>
      <c r="B83" s="122" t="s">
        <v>195</v>
      </c>
      <c r="C83" s="116" t="s">
        <v>296</v>
      </c>
      <c r="D83" s="86" t="s">
        <v>320</v>
      </c>
      <c r="E83" s="87" t="s">
        <v>303</v>
      </c>
      <c r="F83" s="117"/>
      <c r="G83" s="117"/>
    </row>
    <row r="84" spans="1:7" ht="29.25" customHeight="1" hidden="1">
      <c r="A84" s="120" t="s">
        <v>191</v>
      </c>
      <c r="B84" s="120" t="s">
        <v>195</v>
      </c>
      <c r="C84" s="14" t="s">
        <v>219</v>
      </c>
      <c r="D84" s="53"/>
      <c r="E84" s="55" t="s">
        <v>299</v>
      </c>
      <c r="F84" s="26">
        <f>F85</f>
        <v>912300</v>
      </c>
      <c r="G84" s="26">
        <f>G85</f>
        <v>1239100</v>
      </c>
    </row>
    <row r="85" spans="1:7" ht="40.5" customHeight="1" hidden="1">
      <c r="A85" s="120" t="s">
        <v>191</v>
      </c>
      <c r="B85" s="120" t="s">
        <v>195</v>
      </c>
      <c r="C85" s="14" t="s">
        <v>218</v>
      </c>
      <c r="D85" s="53"/>
      <c r="E85" s="55" t="s">
        <v>301</v>
      </c>
      <c r="F85" s="26">
        <f>F94</f>
        <v>912300</v>
      </c>
      <c r="G85" s="26">
        <f>G94</f>
        <v>1239100</v>
      </c>
    </row>
    <row r="86" spans="1:7" ht="38.25">
      <c r="A86" s="120" t="s">
        <v>191</v>
      </c>
      <c r="B86" s="120" t="s">
        <v>195</v>
      </c>
      <c r="C86" s="163" t="s">
        <v>229</v>
      </c>
      <c r="D86" s="173"/>
      <c r="E86" s="128" t="s">
        <v>591</v>
      </c>
      <c r="F86" s="26">
        <f>F87</f>
        <v>19580500</v>
      </c>
      <c r="G86" s="26">
        <f>G87</f>
        <v>24492500</v>
      </c>
    </row>
    <row r="87" spans="1:7" ht="18" customHeight="1">
      <c r="A87" s="14" t="s">
        <v>191</v>
      </c>
      <c r="B87" s="14" t="s">
        <v>195</v>
      </c>
      <c r="C87" s="163" t="s">
        <v>230</v>
      </c>
      <c r="D87" s="173"/>
      <c r="E87" s="128" t="s">
        <v>292</v>
      </c>
      <c r="F87" s="26">
        <f>F89+F90+F92</f>
        <v>19580500</v>
      </c>
      <c r="G87" s="26">
        <f>G89+G90+G92</f>
        <v>24492500</v>
      </c>
    </row>
    <row r="88" spans="1:7" ht="31.5" customHeight="1">
      <c r="A88" s="14"/>
      <c r="B88" s="14"/>
      <c r="C88" s="163" t="s">
        <v>465</v>
      </c>
      <c r="D88" s="173"/>
      <c r="E88" s="128" t="s">
        <v>466</v>
      </c>
      <c r="F88" s="26">
        <f>F89</f>
        <v>250000</v>
      </c>
      <c r="G88" s="26">
        <f>G89</f>
        <v>250000</v>
      </c>
    </row>
    <row r="89" spans="1:7" ht="27.75" customHeight="1">
      <c r="A89" s="18" t="s">
        <v>191</v>
      </c>
      <c r="B89" s="18" t="s">
        <v>195</v>
      </c>
      <c r="C89" s="165" t="s">
        <v>465</v>
      </c>
      <c r="D89" s="174" t="s">
        <v>104</v>
      </c>
      <c r="E89" s="129" t="s">
        <v>103</v>
      </c>
      <c r="F89" s="27">
        <v>250000</v>
      </c>
      <c r="G89" s="27">
        <v>250000</v>
      </c>
    </row>
    <row r="90" spans="1:7" ht="86.25" customHeight="1">
      <c r="A90" s="14" t="s">
        <v>191</v>
      </c>
      <c r="B90" s="14" t="s">
        <v>195</v>
      </c>
      <c r="C90" s="163" t="s">
        <v>639</v>
      </c>
      <c r="D90" s="173"/>
      <c r="E90" s="128" t="s">
        <v>648</v>
      </c>
      <c r="F90" s="26">
        <f>F91</f>
        <v>11249500</v>
      </c>
      <c r="G90" s="26">
        <f>G91</f>
        <v>24242500</v>
      </c>
    </row>
    <row r="91" spans="1:7" ht="27.75" customHeight="1">
      <c r="A91" s="18" t="s">
        <v>191</v>
      </c>
      <c r="B91" s="18" t="s">
        <v>195</v>
      </c>
      <c r="C91" s="165" t="s">
        <v>639</v>
      </c>
      <c r="D91" s="174" t="s">
        <v>104</v>
      </c>
      <c r="E91" s="129" t="s">
        <v>103</v>
      </c>
      <c r="F91" s="27">
        <v>11249500</v>
      </c>
      <c r="G91" s="27">
        <v>24242500</v>
      </c>
    </row>
    <row r="92" spans="1:7" ht="27.75" customHeight="1">
      <c r="A92" s="14" t="s">
        <v>191</v>
      </c>
      <c r="B92" s="14" t="s">
        <v>195</v>
      </c>
      <c r="C92" s="163" t="s">
        <v>646</v>
      </c>
      <c r="D92" s="173"/>
      <c r="E92" s="128" t="s">
        <v>647</v>
      </c>
      <c r="F92" s="26">
        <f>F93</f>
        <v>8081000</v>
      </c>
      <c r="G92" s="26">
        <f>G93</f>
        <v>0</v>
      </c>
    </row>
    <row r="93" spans="1:7" ht="27.75" customHeight="1">
      <c r="A93" s="18" t="s">
        <v>191</v>
      </c>
      <c r="B93" s="18" t="s">
        <v>195</v>
      </c>
      <c r="C93" s="165" t="s">
        <v>646</v>
      </c>
      <c r="D93" s="174" t="s">
        <v>104</v>
      </c>
      <c r="E93" s="129" t="s">
        <v>103</v>
      </c>
      <c r="F93" s="27">
        <v>8081000</v>
      </c>
      <c r="G93" s="27">
        <v>0</v>
      </c>
    </row>
    <row r="94" spans="1:7" ht="27.75" customHeight="1">
      <c r="A94" s="120" t="s">
        <v>191</v>
      </c>
      <c r="B94" s="120" t="s">
        <v>195</v>
      </c>
      <c r="C94" s="163" t="s">
        <v>219</v>
      </c>
      <c r="D94" s="173"/>
      <c r="E94" s="58" t="s">
        <v>467</v>
      </c>
      <c r="F94" s="26">
        <f>F97</f>
        <v>912300</v>
      </c>
      <c r="G94" s="26">
        <f>G97</f>
        <v>1239100</v>
      </c>
    </row>
    <row r="95" spans="1:7" ht="27.75" customHeight="1">
      <c r="A95" s="120" t="s">
        <v>191</v>
      </c>
      <c r="B95" s="120" t="s">
        <v>195</v>
      </c>
      <c r="C95" s="163" t="s">
        <v>218</v>
      </c>
      <c r="D95" s="173"/>
      <c r="E95" s="128" t="s">
        <v>456</v>
      </c>
      <c r="F95" s="26">
        <f>F96</f>
        <v>912300</v>
      </c>
      <c r="G95" s="26">
        <f>G96</f>
        <v>1239100</v>
      </c>
    </row>
    <row r="96" spans="1:7" ht="27.75" customHeight="1">
      <c r="A96" s="120" t="s">
        <v>191</v>
      </c>
      <c r="B96" s="120" t="s">
        <v>195</v>
      </c>
      <c r="C96" s="163" t="s">
        <v>370</v>
      </c>
      <c r="D96" s="173"/>
      <c r="E96" s="128" t="s">
        <v>468</v>
      </c>
      <c r="F96" s="26">
        <f>F97</f>
        <v>912300</v>
      </c>
      <c r="G96" s="26">
        <f>G97</f>
        <v>1239100</v>
      </c>
    </row>
    <row r="97" spans="1:7" ht="30" customHeight="1">
      <c r="A97" s="123" t="s">
        <v>191</v>
      </c>
      <c r="B97" s="123" t="s">
        <v>195</v>
      </c>
      <c r="C97" s="165" t="s">
        <v>370</v>
      </c>
      <c r="D97" s="174" t="s">
        <v>104</v>
      </c>
      <c r="E97" s="129" t="s">
        <v>103</v>
      </c>
      <c r="F97" s="27">
        <v>912300</v>
      </c>
      <c r="G97" s="27">
        <v>1239100</v>
      </c>
    </row>
    <row r="98" spans="1:7" ht="31.5" customHeight="1">
      <c r="A98" s="91" t="s">
        <v>192</v>
      </c>
      <c r="B98" s="91"/>
      <c r="C98" s="91"/>
      <c r="D98" s="91"/>
      <c r="E98" s="62" t="s">
        <v>308</v>
      </c>
      <c r="F98" s="63">
        <f>+F110+F132+F154</f>
        <v>2710000</v>
      </c>
      <c r="G98" s="63">
        <f>+G110+G132+G154</f>
        <v>1933230</v>
      </c>
    </row>
    <row r="99" spans="1:7" ht="19.5" customHeight="1" hidden="1">
      <c r="A99" s="25" t="s">
        <v>192</v>
      </c>
      <c r="B99" s="14" t="s">
        <v>187</v>
      </c>
      <c r="C99" s="14" t="s">
        <v>280</v>
      </c>
      <c r="D99" s="14"/>
      <c r="E99" s="55" t="s">
        <v>278</v>
      </c>
      <c r="F99" s="49">
        <f aca="true" t="shared" si="6" ref="F99:G101">F100</f>
        <v>0</v>
      </c>
      <c r="G99" s="49">
        <f t="shared" si="6"/>
        <v>1</v>
      </c>
    </row>
    <row r="100" spans="1:7" ht="19.5" customHeight="1" hidden="1">
      <c r="A100" s="25" t="s">
        <v>192</v>
      </c>
      <c r="B100" s="14" t="s">
        <v>187</v>
      </c>
      <c r="C100" s="14" t="s">
        <v>280</v>
      </c>
      <c r="D100" s="14"/>
      <c r="E100" s="55" t="s">
        <v>176</v>
      </c>
      <c r="F100" s="49">
        <f t="shared" si="6"/>
        <v>0</v>
      </c>
      <c r="G100" s="49">
        <f t="shared" si="6"/>
        <v>1</v>
      </c>
    </row>
    <row r="101" spans="1:7" ht="28.5" customHeight="1" hidden="1">
      <c r="A101" s="25" t="s">
        <v>192</v>
      </c>
      <c r="B101" s="14" t="s">
        <v>187</v>
      </c>
      <c r="C101" s="14" t="s">
        <v>280</v>
      </c>
      <c r="D101" s="14"/>
      <c r="E101" s="114" t="s">
        <v>279</v>
      </c>
      <c r="F101" s="49">
        <f t="shared" si="6"/>
        <v>0</v>
      </c>
      <c r="G101" s="49">
        <f t="shared" si="6"/>
        <v>1</v>
      </c>
    </row>
    <row r="102" spans="1:7" ht="32.25" customHeight="1" hidden="1">
      <c r="A102" s="20" t="s">
        <v>192</v>
      </c>
      <c r="B102" s="18" t="s">
        <v>187</v>
      </c>
      <c r="C102" s="18" t="s">
        <v>280</v>
      </c>
      <c r="D102" s="18" t="s">
        <v>271</v>
      </c>
      <c r="E102" s="56" t="s">
        <v>275</v>
      </c>
      <c r="F102" s="50">
        <v>0</v>
      </c>
      <c r="G102" s="50">
        <v>1</v>
      </c>
    </row>
    <row r="103" spans="1:7" ht="21" customHeight="1" hidden="1">
      <c r="A103" s="18" t="s">
        <v>192</v>
      </c>
      <c r="B103" s="18" t="s">
        <v>187</v>
      </c>
      <c r="C103" s="18" t="s">
        <v>240</v>
      </c>
      <c r="D103" s="18" t="s">
        <v>93</v>
      </c>
      <c r="E103" s="56" t="s">
        <v>92</v>
      </c>
      <c r="F103" s="27">
        <f>F104</f>
        <v>0</v>
      </c>
      <c r="G103" s="27">
        <f>G104</f>
        <v>0</v>
      </c>
    </row>
    <row r="104" spans="1:7" ht="24" customHeight="1" hidden="1">
      <c r="A104" s="18" t="s">
        <v>192</v>
      </c>
      <c r="B104" s="18" t="s">
        <v>187</v>
      </c>
      <c r="C104" s="18" t="s">
        <v>240</v>
      </c>
      <c r="D104" s="18" t="s">
        <v>86</v>
      </c>
      <c r="E104" s="93" t="s">
        <v>87</v>
      </c>
      <c r="F104" s="27">
        <v>0</v>
      </c>
      <c r="G104" s="27">
        <v>0</v>
      </c>
    </row>
    <row r="105" spans="1:7" ht="18" customHeight="1" hidden="1">
      <c r="A105" s="14" t="s">
        <v>192</v>
      </c>
      <c r="B105" s="14" t="s">
        <v>187</v>
      </c>
      <c r="C105" s="14" t="s">
        <v>273</v>
      </c>
      <c r="D105" s="14"/>
      <c r="E105" s="55" t="s">
        <v>176</v>
      </c>
      <c r="F105" s="26">
        <f>F106+F108</f>
        <v>0</v>
      </c>
      <c r="G105" s="26">
        <f>G106+G108</f>
        <v>0</v>
      </c>
    </row>
    <row r="106" spans="1:17" ht="17.25" customHeight="1" hidden="1">
      <c r="A106" s="14" t="s">
        <v>192</v>
      </c>
      <c r="B106" s="14" t="s">
        <v>187</v>
      </c>
      <c r="C106" s="14" t="s">
        <v>272</v>
      </c>
      <c r="D106" s="14"/>
      <c r="E106" s="55" t="s">
        <v>268</v>
      </c>
      <c r="F106" s="26">
        <f>F107</f>
        <v>0</v>
      </c>
      <c r="G106" s="26">
        <f>G107</f>
        <v>0</v>
      </c>
      <c r="K106" s="42"/>
      <c r="L106" s="40"/>
      <c r="M106" s="40"/>
      <c r="N106" s="40"/>
      <c r="O106" s="43"/>
      <c r="P106" s="41"/>
      <c r="Q106" s="39"/>
    </row>
    <row r="107" spans="1:17" ht="26.25" customHeight="1" hidden="1">
      <c r="A107" s="18" t="s">
        <v>192</v>
      </c>
      <c r="B107" s="18" t="s">
        <v>187</v>
      </c>
      <c r="C107" s="18" t="s">
        <v>272</v>
      </c>
      <c r="D107" s="18" t="s">
        <v>271</v>
      </c>
      <c r="E107" s="56" t="s">
        <v>275</v>
      </c>
      <c r="F107" s="27">
        <v>0</v>
      </c>
      <c r="G107" s="27">
        <v>0</v>
      </c>
      <c r="K107" s="42"/>
      <c r="L107" s="40"/>
      <c r="M107" s="40"/>
      <c r="N107" s="40"/>
      <c r="O107" s="43"/>
      <c r="P107" s="41"/>
      <c r="Q107" s="39"/>
    </row>
    <row r="108" spans="1:7" ht="27" customHeight="1" hidden="1">
      <c r="A108" s="14" t="s">
        <v>192</v>
      </c>
      <c r="B108" s="14" t="s">
        <v>187</v>
      </c>
      <c r="C108" s="14" t="s">
        <v>274</v>
      </c>
      <c r="D108" s="14"/>
      <c r="E108" s="55" t="s">
        <v>269</v>
      </c>
      <c r="F108" s="26">
        <f>F109</f>
        <v>0</v>
      </c>
      <c r="G108" s="26">
        <f>G109</f>
        <v>0</v>
      </c>
    </row>
    <row r="109" spans="1:8" ht="24" customHeight="1" hidden="1">
      <c r="A109" s="18" t="s">
        <v>192</v>
      </c>
      <c r="B109" s="18" t="s">
        <v>187</v>
      </c>
      <c r="C109" s="18" t="s">
        <v>274</v>
      </c>
      <c r="D109" s="18" t="s">
        <v>271</v>
      </c>
      <c r="E109" s="56" t="s">
        <v>275</v>
      </c>
      <c r="F109" s="27">
        <v>0</v>
      </c>
      <c r="G109" s="27">
        <v>0</v>
      </c>
      <c r="H109" s="112"/>
    </row>
    <row r="110" spans="1:7" ht="18" customHeight="1">
      <c r="A110" s="14" t="s">
        <v>192</v>
      </c>
      <c r="B110" s="14" t="s">
        <v>189</v>
      </c>
      <c r="C110" s="14"/>
      <c r="D110" s="14"/>
      <c r="E110" s="55" t="s">
        <v>309</v>
      </c>
      <c r="F110" s="26">
        <f>F111</f>
        <v>50000</v>
      </c>
      <c r="G110" s="26">
        <f>G111</f>
        <v>50000</v>
      </c>
    </row>
    <row r="111" spans="1:7" ht="38.25">
      <c r="A111" s="14" t="s">
        <v>192</v>
      </c>
      <c r="B111" s="14" t="s">
        <v>189</v>
      </c>
      <c r="C111" s="13" t="s">
        <v>379</v>
      </c>
      <c r="D111" s="14"/>
      <c r="E111" s="119" t="s">
        <v>490</v>
      </c>
      <c r="F111" s="26">
        <f>F113</f>
        <v>50000</v>
      </c>
      <c r="G111" s="26">
        <f>G113</f>
        <v>50000</v>
      </c>
    </row>
    <row r="112" spans="1:7" ht="49.5" customHeight="1">
      <c r="A112" s="14" t="s">
        <v>192</v>
      </c>
      <c r="B112" s="14" t="s">
        <v>189</v>
      </c>
      <c r="C112" s="13" t="s">
        <v>380</v>
      </c>
      <c r="D112" s="14"/>
      <c r="E112" s="213" t="s">
        <v>470</v>
      </c>
      <c r="F112" s="26">
        <f>F113</f>
        <v>50000</v>
      </c>
      <c r="G112" s="26">
        <f>G113</f>
        <v>50000</v>
      </c>
    </row>
    <row r="113" spans="1:7" ht="30" customHeight="1">
      <c r="A113" s="14" t="s">
        <v>192</v>
      </c>
      <c r="B113" s="14" t="s">
        <v>189</v>
      </c>
      <c r="C113" s="13" t="s">
        <v>471</v>
      </c>
      <c r="D113" s="18"/>
      <c r="E113" s="214" t="s">
        <v>472</v>
      </c>
      <c r="F113" s="49">
        <f>F114</f>
        <v>50000</v>
      </c>
      <c r="G113" s="49">
        <f>G114</f>
        <v>50000</v>
      </c>
    </row>
    <row r="114" spans="1:7" ht="30" customHeight="1">
      <c r="A114" s="18" t="s">
        <v>192</v>
      </c>
      <c r="B114" s="18" t="s">
        <v>189</v>
      </c>
      <c r="C114" s="150" t="s">
        <v>471</v>
      </c>
      <c r="D114" s="18" t="s">
        <v>104</v>
      </c>
      <c r="E114" s="129" t="s">
        <v>113</v>
      </c>
      <c r="F114" s="50">
        <v>50000</v>
      </c>
      <c r="G114" s="50">
        <v>50000</v>
      </c>
    </row>
    <row r="115" spans="1:7" ht="21.75" customHeight="1" hidden="1">
      <c r="A115" s="25" t="s">
        <v>192</v>
      </c>
      <c r="B115" s="25" t="s">
        <v>189</v>
      </c>
      <c r="C115" s="14" t="s">
        <v>233</v>
      </c>
      <c r="D115" s="14"/>
      <c r="E115" s="55" t="s">
        <v>309</v>
      </c>
      <c r="F115" s="26">
        <f>F116+F119+F122</f>
        <v>0</v>
      </c>
      <c r="G115" s="26">
        <f>G116+G119+G122</f>
        <v>0</v>
      </c>
    </row>
    <row r="116" spans="1:7" ht="46.5" customHeight="1" hidden="1">
      <c r="A116" s="25" t="s">
        <v>192</v>
      </c>
      <c r="B116" s="25" t="s">
        <v>189</v>
      </c>
      <c r="C116" s="14" t="s">
        <v>232</v>
      </c>
      <c r="D116" s="14"/>
      <c r="E116" s="55" t="s">
        <v>310</v>
      </c>
      <c r="F116" s="26">
        <f>F118</f>
        <v>0</v>
      </c>
      <c r="G116" s="26">
        <f>G118</f>
        <v>0</v>
      </c>
    </row>
    <row r="117" spans="1:7" ht="21.75" customHeight="1" hidden="1">
      <c r="A117" s="20" t="s">
        <v>192</v>
      </c>
      <c r="B117" s="20" t="s">
        <v>189</v>
      </c>
      <c r="C117" s="18" t="s">
        <v>232</v>
      </c>
      <c r="D117" s="18" t="s">
        <v>93</v>
      </c>
      <c r="E117" s="56" t="s">
        <v>92</v>
      </c>
      <c r="F117" s="27">
        <f>F118</f>
        <v>0</v>
      </c>
      <c r="G117" s="27">
        <f>G118</f>
        <v>0</v>
      </c>
    </row>
    <row r="118" spans="1:7" ht="40.5" customHeight="1" hidden="1">
      <c r="A118" s="20" t="s">
        <v>192</v>
      </c>
      <c r="B118" s="20" t="s">
        <v>189</v>
      </c>
      <c r="C118" s="18" t="s">
        <v>232</v>
      </c>
      <c r="D118" s="18" t="s">
        <v>85</v>
      </c>
      <c r="E118" s="92" t="s">
        <v>84</v>
      </c>
      <c r="F118" s="27">
        <v>0</v>
      </c>
      <c r="G118" s="27">
        <v>0</v>
      </c>
    </row>
    <row r="119" spans="1:7" ht="38.25" hidden="1">
      <c r="A119" s="25" t="s">
        <v>192</v>
      </c>
      <c r="B119" s="14" t="s">
        <v>189</v>
      </c>
      <c r="C119" s="14" t="s">
        <v>242</v>
      </c>
      <c r="D119" s="14"/>
      <c r="E119" s="55" t="s">
        <v>311</v>
      </c>
      <c r="F119" s="26">
        <f>F121</f>
        <v>0</v>
      </c>
      <c r="G119" s="26">
        <f>G121</f>
        <v>0</v>
      </c>
    </row>
    <row r="120" spans="1:7" ht="15.75" hidden="1">
      <c r="A120" s="20" t="s">
        <v>192</v>
      </c>
      <c r="B120" s="18" t="s">
        <v>189</v>
      </c>
      <c r="C120" s="18" t="s">
        <v>242</v>
      </c>
      <c r="D120" s="18" t="s">
        <v>324</v>
      </c>
      <c r="E120" s="56" t="s">
        <v>92</v>
      </c>
      <c r="F120" s="27">
        <f>F121</f>
        <v>0</v>
      </c>
      <c r="G120" s="27">
        <f>G121</f>
        <v>0</v>
      </c>
    </row>
    <row r="121" spans="1:7" ht="41.25" customHeight="1" hidden="1">
      <c r="A121" s="20" t="s">
        <v>192</v>
      </c>
      <c r="B121" s="18" t="s">
        <v>189</v>
      </c>
      <c r="C121" s="18" t="s">
        <v>242</v>
      </c>
      <c r="D121" s="18" t="s">
        <v>85</v>
      </c>
      <c r="E121" s="92" t="s">
        <v>84</v>
      </c>
      <c r="F121" s="27">
        <v>0</v>
      </c>
      <c r="G121" s="27">
        <v>0</v>
      </c>
    </row>
    <row r="122" spans="1:7" ht="22.5" customHeight="1" hidden="1">
      <c r="A122" s="14" t="s">
        <v>192</v>
      </c>
      <c r="B122" s="14" t="s">
        <v>189</v>
      </c>
      <c r="C122" s="25" t="s">
        <v>241</v>
      </c>
      <c r="D122" s="14"/>
      <c r="E122" s="55" t="s">
        <v>178</v>
      </c>
      <c r="F122" s="26">
        <f>F127+F125+F124+F128</f>
        <v>0</v>
      </c>
      <c r="G122" s="26">
        <f>G127+G125+G124+G128</f>
        <v>0</v>
      </c>
    </row>
    <row r="123" spans="1:7" ht="22.5" customHeight="1" hidden="1">
      <c r="A123" s="18" t="s">
        <v>192</v>
      </c>
      <c r="B123" s="18" t="s">
        <v>189</v>
      </c>
      <c r="C123" s="20" t="s">
        <v>241</v>
      </c>
      <c r="D123" s="18" t="s">
        <v>104</v>
      </c>
      <c r="E123" s="129" t="s">
        <v>113</v>
      </c>
      <c r="F123" s="27">
        <f>F124+F125</f>
        <v>0</v>
      </c>
      <c r="G123" s="27">
        <f>G124+G125</f>
        <v>0</v>
      </c>
    </row>
    <row r="124" spans="1:7" ht="13.5" customHeight="1" hidden="1">
      <c r="A124" s="18" t="s">
        <v>192</v>
      </c>
      <c r="B124" s="18" t="s">
        <v>189</v>
      </c>
      <c r="C124" s="20" t="s">
        <v>241</v>
      </c>
      <c r="D124" s="18" t="s">
        <v>96</v>
      </c>
      <c r="E124" s="56" t="s">
        <v>97</v>
      </c>
      <c r="F124" s="27"/>
      <c r="G124" s="27"/>
    </row>
    <row r="125" spans="1:7" ht="29.25" customHeight="1" hidden="1">
      <c r="A125" s="18" t="s">
        <v>192</v>
      </c>
      <c r="B125" s="18" t="s">
        <v>189</v>
      </c>
      <c r="C125" s="20" t="s">
        <v>241</v>
      </c>
      <c r="D125" s="18" t="s">
        <v>320</v>
      </c>
      <c r="E125" s="56" t="s">
        <v>303</v>
      </c>
      <c r="F125" s="27">
        <v>0</v>
      </c>
      <c r="G125" s="27">
        <v>0</v>
      </c>
    </row>
    <row r="126" spans="1:7" ht="29.25" customHeight="1" hidden="1">
      <c r="A126" s="18" t="s">
        <v>192</v>
      </c>
      <c r="B126" s="18" t="s">
        <v>189</v>
      </c>
      <c r="C126" s="20" t="s">
        <v>241</v>
      </c>
      <c r="D126" s="18" t="s">
        <v>93</v>
      </c>
      <c r="E126" s="56" t="s">
        <v>92</v>
      </c>
      <c r="F126" s="27">
        <f>F127+F128</f>
        <v>0</v>
      </c>
      <c r="G126" s="27">
        <f>G127+G128</f>
        <v>0</v>
      </c>
    </row>
    <row r="127" spans="1:7" ht="39.75" customHeight="1" hidden="1">
      <c r="A127" s="18" t="s">
        <v>192</v>
      </c>
      <c r="B127" s="18" t="s">
        <v>189</v>
      </c>
      <c r="C127" s="20" t="s">
        <v>241</v>
      </c>
      <c r="D127" s="18" t="s">
        <v>86</v>
      </c>
      <c r="E127" s="93" t="s">
        <v>87</v>
      </c>
      <c r="F127" s="27">
        <v>0</v>
      </c>
      <c r="G127" s="27">
        <v>0</v>
      </c>
    </row>
    <row r="128" spans="1:7" ht="27.75" customHeight="1" hidden="1">
      <c r="A128" s="18" t="s">
        <v>192</v>
      </c>
      <c r="B128" s="18" t="s">
        <v>189</v>
      </c>
      <c r="C128" s="20" t="s">
        <v>241</v>
      </c>
      <c r="D128" s="18" t="s">
        <v>281</v>
      </c>
      <c r="E128" s="56" t="s">
        <v>367</v>
      </c>
      <c r="F128" s="27">
        <v>0</v>
      </c>
      <c r="G128" s="27">
        <v>0</v>
      </c>
    </row>
    <row r="129" spans="1:7" ht="31.5" customHeight="1" hidden="1">
      <c r="A129" s="14" t="s">
        <v>192</v>
      </c>
      <c r="B129" s="14" t="s">
        <v>189</v>
      </c>
      <c r="C129" s="25" t="s">
        <v>250</v>
      </c>
      <c r="D129" s="14"/>
      <c r="E129" s="55" t="s">
        <v>251</v>
      </c>
      <c r="F129" s="26">
        <f>SUM(F131)</f>
        <v>0</v>
      </c>
      <c r="G129" s="26">
        <f>SUM(G131)</f>
        <v>0</v>
      </c>
    </row>
    <row r="130" spans="1:7" ht="31.5" customHeight="1" hidden="1">
      <c r="A130" s="18" t="s">
        <v>192</v>
      </c>
      <c r="B130" s="18" t="s">
        <v>189</v>
      </c>
      <c r="C130" s="20" t="s">
        <v>250</v>
      </c>
      <c r="D130" s="18" t="s">
        <v>104</v>
      </c>
      <c r="E130" s="129" t="s">
        <v>113</v>
      </c>
      <c r="F130" s="27">
        <f>F131</f>
        <v>0</v>
      </c>
      <c r="G130" s="27">
        <f>G131</f>
        <v>0</v>
      </c>
    </row>
    <row r="131" spans="1:7" ht="29.25" customHeight="1" hidden="1">
      <c r="A131" s="18" t="s">
        <v>192</v>
      </c>
      <c r="B131" s="18" t="s">
        <v>189</v>
      </c>
      <c r="C131" s="20" t="s">
        <v>250</v>
      </c>
      <c r="D131" s="18" t="s">
        <v>96</v>
      </c>
      <c r="E131" s="56" t="s">
        <v>97</v>
      </c>
      <c r="F131" s="27">
        <v>0</v>
      </c>
      <c r="G131" s="27">
        <v>0</v>
      </c>
    </row>
    <row r="132" spans="1:9" ht="18.75" customHeight="1">
      <c r="A132" s="14" t="s">
        <v>192</v>
      </c>
      <c r="B132" s="14" t="s">
        <v>190</v>
      </c>
      <c r="C132" s="14"/>
      <c r="D132" s="14"/>
      <c r="E132" s="55" t="s">
        <v>312</v>
      </c>
      <c r="F132" s="26">
        <f>F133+F143+F137+F140</f>
        <v>2560000</v>
      </c>
      <c r="G132" s="26">
        <f>G133+G143+G137+G140</f>
        <v>1833230</v>
      </c>
      <c r="H132" s="94"/>
      <c r="I132" s="39"/>
    </row>
    <row r="133" spans="1:7" ht="54.75" customHeight="1" hidden="1">
      <c r="A133" s="14"/>
      <c r="B133" s="14"/>
      <c r="C133" s="163"/>
      <c r="D133" s="163"/>
      <c r="E133" s="151"/>
      <c r="F133" s="26"/>
      <c r="G133" s="26"/>
    </row>
    <row r="134" spans="1:7" ht="15.75" hidden="1">
      <c r="A134" s="14"/>
      <c r="B134" s="14"/>
      <c r="C134" s="163"/>
      <c r="D134" s="163"/>
      <c r="E134" s="55"/>
      <c r="F134" s="26"/>
      <c r="G134" s="26"/>
    </row>
    <row r="135" spans="1:7" ht="15.75" hidden="1">
      <c r="A135" s="14"/>
      <c r="B135" s="14"/>
      <c r="C135" s="163"/>
      <c r="D135" s="163"/>
      <c r="E135" s="55"/>
      <c r="F135" s="26"/>
      <c r="G135" s="26"/>
    </row>
    <row r="136" spans="1:7" ht="15.75" hidden="1">
      <c r="A136" s="18"/>
      <c r="B136" s="18"/>
      <c r="C136" s="165"/>
      <c r="D136" s="165"/>
      <c r="E136" s="129"/>
      <c r="F136" s="27"/>
      <c r="G136" s="27"/>
    </row>
    <row r="137" spans="1:7" ht="51">
      <c r="A137" s="14" t="s">
        <v>231</v>
      </c>
      <c r="B137" s="14" t="s">
        <v>190</v>
      </c>
      <c r="C137" s="163" t="s">
        <v>550</v>
      </c>
      <c r="D137" s="163"/>
      <c r="E137" s="128" t="s">
        <v>573</v>
      </c>
      <c r="F137" s="26">
        <f>F138</f>
        <v>100000</v>
      </c>
      <c r="G137" s="26">
        <f>G138</f>
        <v>100000</v>
      </c>
    </row>
    <row r="138" spans="1:7" ht="25.5">
      <c r="A138" s="14" t="s">
        <v>231</v>
      </c>
      <c r="B138" s="14" t="s">
        <v>190</v>
      </c>
      <c r="C138" s="163" t="s">
        <v>550</v>
      </c>
      <c r="D138" s="163"/>
      <c r="E138" s="128" t="s">
        <v>574</v>
      </c>
      <c r="F138" s="26">
        <f>F139</f>
        <v>100000</v>
      </c>
      <c r="G138" s="26">
        <f>G139</f>
        <v>100000</v>
      </c>
    </row>
    <row r="139" spans="1:7" ht="24.75" customHeight="1">
      <c r="A139" s="18" t="s">
        <v>231</v>
      </c>
      <c r="B139" s="18" t="s">
        <v>190</v>
      </c>
      <c r="C139" s="165" t="s">
        <v>550</v>
      </c>
      <c r="D139" s="165" t="s">
        <v>104</v>
      </c>
      <c r="E139" s="129" t="s">
        <v>113</v>
      </c>
      <c r="F139" s="27">
        <v>100000</v>
      </c>
      <c r="G139" s="27">
        <v>100000</v>
      </c>
    </row>
    <row r="140" spans="1:7" ht="15.75" hidden="1">
      <c r="A140" s="14"/>
      <c r="B140" s="14"/>
      <c r="C140" s="163"/>
      <c r="D140" s="163"/>
      <c r="E140" s="128"/>
      <c r="F140" s="26"/>
      <c r="G140" s="26"/>
    </row>
    <row r="141" spans="1:7" ht="15.75" hidden="1">
      <c r="A141" s="14"/>
      <c r="B141" s="14"/>
      <c r="C141" s="163"/>
      <c r="D141" s="163"/>
      <c r="E141" s="128"/>
      <c r="F141" s="26"/>
      <c r="G141" s="26"/>
    </row>
    <row r="142" spans="1:7" ht="15.75" hidden="1">
      <c r="A142" s="18"/>
      <c r="B142" s="18"/>
      <c r="C142" s="165"/>
      <c r="D142" s="165"/>
      <c r="E142" s="129"/>
      <c r="F142" s="27"/>
      <c r="G142" s="27"/>
    </row>
    <row r="143" spans="1:7" ht="42.75" customHeight="1">
      <c r="A143" s="14" t="s">
        <v>192</v>
      </c>
      <c r="B143" s="14" t="s">
        <v>190</v>
      </c>
      <c r="C143" s="14" t="s">
        <v>219</v>
      </c>
      <c r="D143" s="14"/>
      <c r="E143" s="55" t="s">
        <v>460</v>
      </c>
      <c r="F143" s="26">
        <f>F144</f>
        <v>2460000</v>
      </c>
      <c r="G143" s="26">
        <f>G144</f>
        <v>1733230</v>
      </c>
    </row>
    <row r="144" spans="1:7" ht="18.75" customHeight="1">
      <c r="A144" s="14" t="s">
        <v>192</v>
      </c>
      <c r="B144" s="14" t="s">
        <v>190</v>
      </c>
      <c r="C144" s="14" t="s">
        <v>234</v>
      </c>
      <c r="D144" s="14"/>
      <c r="E144" s="55" t="s">
        <v>178</v>
      </c>
      <c r="F144" s="26">
        <f>F145</f>
        <v>2460000</v>
      </c>
      <c r="G144" s="26">
        <f>G145</f>
        <v>1733230</v>
      </c>
    </row>
    <row r="145" spans="1:7" ht="22.5" customHeight="1">
      <c r="A145" s="14" t="s">
        <v>192</v>
      </c>
      <c r="B145" s="14" t="s">
        <v>190</v>
      </c>
      <c r="C145" s="14" t="s">
        <v>246</v>
      </c>
      <c r="D145" s="14"/>
      <c r="E145" s="55" t="s">
        <v>312</v>
      </c>
      <c r="F145" s="26">
        <f>F146+F148+F150</f>
        <v>2460000</v>
      </c>
      <c r="G145" s="26">
        <f>G146+G148+G150</f>
        <v>1733230</v>
      </c>
    </row>
    <row r="146" spans="1:7" ht="21.75" customHeight="1">
      <c r="A146" s="14" t="s">
        <v>192</v>
      </c>
      <c r="B146" s="14" t="s">
        <v>190</v>
      </c>
      <c r="C146" s="14" t="s">
        <v>245</v>
      </c>
      <c r="D146" s="14"/>
      <c r="E146" s="55" t="s">
        <v>313</v>
      </c>
      <c r="F146" s="26">
        <f>F147</f>
        <v>415000</v>
      </c>
      <c r="G146" s="26">
        <f>G147</f>
        <v>445000</v>
      </c>
    </row>
    <row r="147" spans="1:7" ht="30.75" customHeight="1">
      <c r="A147" s="44" t="s">
        <v>192</v>
      </c>
      <c r="B147" s="44" t="s">
        <v>190</v>
      </c>
      <c r="C147" s="44" t="s">
        <v>245</v>
      </c>
      <c r="D147" s="44" t="s">
        <v>104</v>
      </c>
      <c r="E147" s="129" t="s">
        <v>113</v>
      </c>
      <c r="F147" s="27">
        <v>415000</v>
      </c>
      <c r="G147" s="27">
        <v>445000</v>
      </c>
    </row>
    <row r="148" spans="1:7" ht="18.75" customHeight="1">
      <c r="A148" s="14" t="s">
        <v>192</v>
      </c>
      <c r="B148" s="14" t="s">
        <v>190</v>
      </c>
      <c r="C148" s="14" t="s">
        <v>244</v>
      </c>
      <c r="D148" s="14"/>
      <c r="E148" s="55" t="s">
        <v>180</v>
      </c>
      <c r="F148" s="26">
        <f>F149</f>
        <v>1595000</v>
      </c>
      <c r="G148" s="26">
        <f>G149</f>
        <v>878230</v>
      </c>
    </row>
    <row r="149" spans="1:7" ht="18.75" customHeight="1">
      <c r="A149" s="18" t="s">
        <v>192</v>
      </c>
      <c r="B149" s="18" t="s">
        <v>190</v>
      </c>
      <c r="C149" s="18" t="s">
        <v>244</v>
      </c>
      <c r="D149" s="18" t="s">
        <v>104</v>
      </c>
      <c r="E149" s="129" t="s">
        <v>113</v>
      </c>
      <c r="F149" s="27">
        <v>1595000</v>
      </c>
      <c r="G149" s="27">
        <v>878230</v>
      </c>
    </row>
    <row r="150" spans="1:7" ht="31.5" customHeight="1">
      <c r="A150" s="14" t="s">
        <v>192</v>
      </c>
      <c r="B150" s="14" t="s">
        <v>190</v>
      </c>
      <c r="C150" s="14" t="s">
        <v>243</v>
      </c>
      <c r="D150" s="14"/>
      <c r="E150" s="55" t="s">
        <v>181</v>
      </c>
      <c r="F150" s="26">
        <f>F151</f>
        <v>450000</v>
      </c>
      <c r="G150" s="26">
        <f>G151</f>
        <v>410000</v>
      </c>
    </row>
    <row r="151" spans="1:7" ht="31.5" customHeight="1">
      <c r="A151" s="18" t="s">
        <v>192</v>
      </c>
      <c r="B151" s="18" t="s">
        <v>190</v>
      </c>
      <c r="C151" s="18" t="s">
        <v>243</v>
      </c>
      <c r="D151" s="18" t="s">
        <v>104</v>
      </c>
      <c r="E151" s="129" t="s">
        <v>113</v>
      </c>
      <c r="F151" s="27">
        <v>450000</v>
      </c>
      <c r="G151" s="27">
        <v>410000</v>
      </c>
    </row>
    <row r="152" spans="1:7" ht="30.75" customHeight="1" hidden="1">
      <c r="A152" s="18" t="s">
        <v>192</v>
      </c>
      <c r="B152" s="18" t="s">
        <v>190</v>
      </c>
      <c r="C152" s="18" t="s">
        <v>243</v>
      </c>
      <c r="D152" s="18" t="s">
        <v>109</v>
      </c>
      <c r="E152" s="56" t="s">
        <v>116</v>
      </c>
      <c r="F152" s="27">
        <f>F153</f>
        <v>0</v>
      </c>
      <c r="G152" s="27">
        <f>G153</f>
        <v>0</v>
      </c>
    </row>
    <row r="153" spans="1:7" ht="30.75" customHeight="1" hidden="1">
      <c r="A153" s="18" t="s">
        <v>192</v>
      </c>
      <c r="B153" s="18" t="s">
        <v>190</v>
      </c>
      <c r="C153" s="18" t="s">
        <v>243</v>
      </c>
      <c r="D153" s="18" t="s">
        <v>271</v>
      </c>
      <c r="E153" s="56" t="s">
        <v>275</v>
      </c>
      <c r="F153" s="27">
        <v>0</v>
      </c>
      <c r="G153" s="27">
        <v>0</v>
      </c>
    </row>
    <row r="154" spans="1:7" ht="38.25">
      <c r="A154" s="260" t="s">
        <v>192</v>
      </c>
      <c r="B154" s="260" t="s">
        <v>192</v>
      </c>
      <c r="C154" s="261" t="s">
        <v>226</v>
      </c>
      <c r="D154" s="261"/>
      <c r="E154" s="264" t="s">
        <v>549</v>
      </c>
      <c r="F154" s="263">
        <f aca="true" t="shared" si="7" ref="F154:G156">F155</f>
        <v>100000</v>
      </c>
      <c r="G154" s="263">
        <f t="shared" si="7"/>
        <v>50000</v>
      </c>
    </row>
    <row r="155" spans="1:7" ht="30.75" customHeight="1">
      <c r="A155" s="14" t="s">
        <v>192</v>
      </c>
      <c r="B155" s="14" t="s">
        <v>192</v>
      </c>
      <c r="C155" s="163" t="s">
        <v>225</v>
      </c>
      <c r="D155" s="163"/>
      <c r="E155" s="55" t="s">
        <v>473</v>
      </c>
      <c r="F155" s="27">
        <f t="shared" si="7"/>
        <v>100000</v>
      </c>
      <c r="G155" s="27">
        <f t="shared" si="7"/>
        <v>50000</v>
      </c>
    </row>
    <row r="156" spans="1:7" ht="30.75" customHeight="1">
      <c r="A156" s="14" t="s">
        <v>192</v>
      </c>
      <c r="B156" s="14" t="s">
        <v>192</v>
      </c>
      <c r="C156" s="163" t="s">
        <v>474</v>
      </c>
      <c r="D156" s="163"/>
      <c r="E156" s="55" t="s">
        <v>205</v>
      </c>
      <c r="F156" s="27">
        <f t="shared" si="7"/>
        <v>100000</v>
      </c>
      <c r="G156" s="27">
        <f t="shared" si="7"/>
        <v>50000</v>
      </c>
    </row>
    <row r="157" spans="1:7" ht="30.75" customHeight="1">
      <c r="A157" s="18" t="s">
        <v>192</v>
      </c>
      <c r="B157" s="18" t="s">
        <v>192</v>
      </c>
      <c r="C157" s="165" t="s">
        <v>474</v>
      </c>
      <c r="D157" s="165" t="s">
        <v>104</v>
      </c>
      <c r="E157" s="129" t="s">
        <v>113</v>
      </c>
      <c r="F157" s="27">
        <v>100000</v>
      </c>
      <c r="G157" s="27">
        <v>50000</v>
      </c>
    </row>
    <row r="158" spans="1:7" ht="30.75" customHeight="1">
      <c r="A158" s="260" t="s">
        <v>641</v>
      </c>
      <c r="B158" s="260" t="s">
        <v>192</v>
      </c>
      <c r="C158" s="261" t="s">
        <v>575</v>
      </c>
      <c r="D158" s="261"/>
      <c r="E158" s="262" t="s">
        <v>585</v>
      </c>
      <c r="F158" s="263">
        <f>F159</f>
        <v>100000</v>
      </c>
      <c r="G158" s="263">
        <f>G159</f>
        <v>100000</v>
      </c>
    </row>
    <row r="159" spans="1:7" ht="30.75" customHeight="1">
      <c r="A159" s="14" t="s">
        <v>641</v>
      </c>
      <c r="B159" s="14" t="s">
        <v>192</v>
      </c>
      <c r="C159" s="163" t="s">
        <v>576</v>
      </c>
      <c r="D159" s="163"/>
      <c r="E159" s="128" t="s">
        <v>551</v>
      </c>
      <c r="F159" s="27">
        <f>F160</f>
        <v>100000</v>
      </c>
      <c r="G159" s="27">
        <f>G160</f>
        <v>100000</v>
      </c>
    </row>
    <row r="160" spans="1:7" ht="30.75" customHeight="1">
      <c r="A160" s="18" t="s">
        <v>641</v>
      </c>
      <c r="B160" s="18" t="s">
        <v>192</v>
      </c>
      <c r="C160" s="165" t="s">
        <v>576</v>
      </c>
      <c r="D160" s="165" t="s">
        <v>104</v>
      </c>
      <c r="E160" s="129" t="s">
        <v>113</v>
      </c>
      <c r="F160" s="27">
        <v>100000</v>
      </c>
      <c r="G160" s="27">
        <v>100000</v>
      </c>
    </row>
    <row r="161" spans="1:7" ht="32.25" customHeight="1">
      <c r="A161" s="61" t="s">
        <v>194</v>
      </c>
      <c r="B161" s="61"/>
      <c r="C161" s="61"/>
      <c r="D161" s="61"/>
      <c r="E161" s="62" t="s">
        <v>182</v>
      </c>
      <c r="F161" s="63">
        <f>F162+F176</f>
        <v>6184506</v>
      </c>
      <c r="G161" s="63">
        <f>G162+G176</f>
        <v>6464506</v>
      </c>
    </row>
    <row r="162" spans="1:7" ht="24.75" customHeight="1">
      <c r="A162" s="14" t="s">
        <v>194</v>
      </c>
      <c r="B162" s="14" t="s">
        <v>187</v>
      </c>
      <c r="C162" s="14"/>
      <c r="D162" s="14"/>
      <c r="E162" s="55" t="s">
        <v>183</v>
      </c>
      <c r="F162" s="26">
        <f>F167+F163</f>
        <v>4908506</v>
      </c>
      <c r="G162" s="26">
        <f>G167+G163</f>
        <v>5163506</v>
      </c>
    </row>
    <row r="163" spans="1:7" ht="27.75" customHeight="1" hidden="1">
      <c r="A163" s="14" t="s">
        <v>194</v>
      </c>
      <c r="B163" s="14" t="s">
        <v>187</v>
      </c>
      <c r="C163" s="163" t="s">
        <v>475</v>
      </c>
      <c r="D163" s="163"/>
      <c r="E163" s="55" t="s">
        <v>552</v>
      </c>
      <c r="F163" s="26">
        <f aca="true" t="shared" si="8" ref="F163:G165">F164</f>
        <v>0</v>
      </c>
      <c r="G163" s="26">
        <f t="shared" si="8"/>
        <v>0</v>
      </c>
    </row>
    <row r="164" spans="1:7" ht="30" customHeight="1" hidden="1">
      <c r="A164" s="14" t="s">
        <v>194</v>
      </c>
      <c r="B164" s="14" t="s">
        <v>187</v>
      </c>
      <c r="C164" s="163" t="s">
        <v>476</v>
      </c>
      <c r="D164" s="163"/>
      <c r="E164" s="55" t="s">
        <v>553</v>
      </c>
      <c r="F164" s="26">
        <f t="shared" si="8"/>
        <v>0</v>
      </c>
      <c r="G164" s="26">
        <f t="shared" si="8"/>
        <v>0</v>
      </c>
    </row>
    <row r="165" spans="1:7" ht="24.75" customHeight="1" hidden="1">
      <c r="A165" s="14" t="s">
        <v>194</v>
      </c>
      <c r="B165" s="14" t="s">
        <v>187</v>
      </c>
      <c r="C165" s="163" t="s">
        <v>477</v>
      </c>
      <c r="D165" s="163"/>
      <c r="E165" s="55" t="s">
        <v>554</v>
      </c>
      <c r="F165" s="26">
        <f t="shared" si="8"/>
        <v>0</v>
      </c>
      <c r="G165" s="26">
        <f t="shared" si="8"/>
        <v>0</v>
      </c>
    </row>
    <row r="166" spans="1:7" ht="18.75" customHeight="1" hidden="1">
      <c r="A166" s="18" t="s">
        <v>194</v>
      </c>
      <c r="B166" s="18" t="s">
        <v>187</v>
      </c>
      <c r="C166" s="165" t="s">
        <v>477</v>
      </c>
      <c r="D166" s="165" t="s">
        <v>104</v>
      </c>
      <c r="E166" s="129" t="s">
        <v>113</v>
      </c>
      <c r="F166" s="27">
        <v>0</v>
      </c>
      <c r="G166" s="27">
        <v>0</v>
      </c>
    </row>
    <row r="167" spans="1:7" ht="39" customHeight="1">
      <c r="A167" s="14" t="s">
        <v>194</v>
      </c>
      <c r="B167" s="14" t="s">
        <v>187</v>
      </c>
      <c r="C167" s="14" t="s">
        <v>219</v>
      </c>
      <c r="D167" s="14"/>
      <c r="E167" s="55" t="s">
        <v>460</v>
      </c>
      <c r="F167" s="26">
        <f>F168</f>
        <v>4908506</v>
      </c>
      <c r="G167" s="26">
        <f>G168</f>
        <v>5163506</v>
      </c>
    </row>
    <row r="168" spans="1:7" ht="39.75" customHeight="1">
      <c r="A168" s="14" t="s">
        <v>194</v>
      </c>
      <c r="B168" s="14" t="s">
        <v>187</v>
      </c>
      <c r="C168" s="14" t="s">
        <v>218</v>
      </c>
      <c r="D168" s="14"/>
      <c r="E168" s="55" t="s">
        <v>478</v>
      </c>
      <c r="F168" s="26">
        <f>F169+F174</f>
        <v>4908506</v>
      </c>
      <c r="G168" s="26">
        <f>G169+G174</f>
        <v>5163506</v>
      </c>
    </row>
    <row r="169" spans="1:7" ht="29.25" customHeight="1">
      <c r="A169" s="14" t="s">
        <v>194</v>
      </c>
      <c r="B169" s="14" t="s">
        <v>187</v>
      </c>
      <c r="C169" s="14" t="s">
        <v>220</v>
      </c>
      <c r="D169" s="14"/>
      <c r="E169" s="55" t="s">
        <v>314</v>
      </c>
      <c r="F169" s="26">
        <f>F170+F171+F172+F173</f>
        <v>4871000</v>
      </c>
      <c r="G169" s="26">
        <f>G170+G171+G172+G173</f>
        <v>5126000</v>
      </c>
    </row>
    <row r="170" spans="1:7" ht="29.25" customHeight="1">
      <c r="A170" s="18" t="s">
        <v>194</v>
      </c>
      <c r="B170" s="18" t="s">
        <v>187</v>
      </c>
      <c r="C170" s="18" t="s">
        <v>220</v>
      </c>
      <c r="D170" s="18" t="s">
        <v>112</v>
      </c>
      <c r="E170" s="56" t="s">
        <v>119</v>
      </c>
      <c r="F170" s="27">
        <v>2901000</v>
      </c>
      <c r="G170" s="27">
        <v>3151000</v>
      </c>
    </row>
    <row r="171" spans="1:7" ht="29.25" customHeight="1">
      <c r="A171" s="18" t="s">
        <v>194</v>
      </c>
      <c r="B171" s="18" t="s">
        <v>187</v>
      </c>
      <c r="C171" s="18" t="s">
        <v>220</v>
      </c>
      <c r="D171" s="18" t="s">
        <v>104</v>
      </c>
      <c r="E171" s="129" t="s">
        <v>113</v>
      </c>
      <c r="F171" s="27">
        <v>1970000</v>
      </c>
      <c r="G171" s="27">
        <v>1975000</v>
      </c>
    </row>
    <row r="172" spans="1:7" ht="30.75" customHeight="1">
      <c r="A172" s="18" t="s">
        <v>194</v>
      </c>
      <c r="B172" s="18" t="s">
        <v>187</v>
      </c>
      <c r="C172" s="18" t="s">
        <v>220</v>
      </c>
      <c r="D172" s="18" t="s">
        <v>107</v>
      </c>
      <c r="E172" s="56" t="s">
        <v>115</v>
      </c>
      <c r="F172" s="27">
        <v>0</v>
      </c>
      <c r="G172" s="27">
        <v>0</v>
      </c>
    </row>
    <row r="173" spans="1:7" ht="28.5" customHeight="1">
      <c r="A173" s="18" t="s">
        <v>194</v>
      </c>
      <c r="B173" s="18" t="s">
        <v>187</v>
      </c>
      <c r="C173" s="18" t="s">
        <v>220</v>
      </c>
      <c r="D173" s="18" t="s">
        <v>108</v>
      </c>
      <c r="E173" s="56" t="s">
        <v>114</v>
      </c>
      <c r="F173" s="27">
        <v>0</v>
      </c>
      <c r="G173" s="27">
        <v>0</v>
      </c>
    </row>
    <row r="174" spans="1:7" ht="28.5" customHeight="1">
      <c r="A174" s="14" t="s">
        <v>194</v>
      </c>
      <c r="B174" s="14" t="s">
        <v>187</v>
      </c>
      <c r="C174" s="163" t="s">
        <v>633</v>
      </c>
      <c r="D174" s="163"/>
      <c r="E174" s="55" t="s">
        <v>634</v>
      </c>
      <c r="F174" s="26">
        <f>F175</f>
        <v>37506</v>
      </c>
      <c r="G174" s="26">
        <f>G175</f>
        <v>37506</v>
      </c>
    </row>
    <row r="175" spans="1:7" ht="28.5" customHeight="1">
      <c r="A175" s="18" t="s">
        <v>194</v>
      </c>
      <c r="B175" s="18" t="s">
        <v>187</v>
      </c>
      <c r="C175" s="165" t="s">
        <v>633</v>
      </c>
      <c r="D175" s="165" t="s">
        <v>104</v>
      </c>
      <c r="E175" s="129" t="s">
        <v>113</v>
      </c>
      <c r="F175" s="27">
        <v>37506</v>
      </c>
      <c r="G175" s="27">
        <v>37506</v>
      </c>
    </row>
    <row r="176" spans="1:8" s="22" customFormat="1" ht="24.75" customHeight="1">
      <c r="A176" s="14" t="s">
        <v>194</v>
      </c>
      <c r="B176" s="14" t="s">
        <v>191</v>
      </c>
      <c r="C176" s="14"/>
      <c r="D176" s="14"/>
      <c r="E176" s="55" t="s">
        <v>184</v>
      </c>
      <c r="F176" s="26">
        <f>F177</f>
        <v>1276000</v>
      </c>
      <c r="G176" s="26">
        <f>G177</f>
        <v>1301000</v>
      </c>
      <c r="H176" s="110"/>
    </row>
    <row r="177" spans="1:8" s="22" customFormat="1" ht="40.5" customHeight="1">
      <c r="A177" s="14" t="s">
        <v>194</v>
      </c>
      <c r="B177" s="14" t="s">
        <v>191</v>
      </c>
      <c r="C177" s="14" t="s">
        <v>219</v>
      </c>
      <c r="D177" s="14"/>
      <c r="E177" s="55" t="s">
        <v>460</v>
      </c>
      <c r="F177" s="26">
        <f>F178</f>
        <v>1276000</v>
      </c>
      <c r="G177" s="26">
        <f>G178</f>
        <v>1301000</v>
      </c>
      <c r="H177" s="110"/>
    </row>
    <row r="178" spans="1:8" ht="42.75" customHeight="1">
      <c r="A178" s="14" t="s">
        <v>194</v>
      </c>
      <c r="B178" s="14" t="s">
        <v>191</v>
      </c>
      <c r="C178" s="14" t="s">
        <v>218</v>
      </c>
      <c r="D178" s="14"/>
      <c r="E178" s="55" t="s">
        <v>478</v>
      </c>
      <c r="F178" s="26">
        <f>F179+F187</f>
        <v>1276000</v>
      </c>
      <c r="G178" s="26">
        <f>G179+G187</f>
        <v>1301000</v>
      </c>
      <c r="H178" s="112"/>
    </row>
    <row r="179" spans="1:7" ht="0.75" customHeight="1" hidden="1">
      <c r="A179" s="14" t="s">
        <v>194</v>
      </c>
      <c r="B179" s="14" t="s">
        <v>191</v>
      </c>
      <c r="C179" s="14" t="s">
        <v>217</v>
      </c>
      <c r="D179" s="14"/>
      <c r="E179" s="55" t="s">
        <v>333</v>
      </c>
      <c r="F179" s="26">
        <f>F181+F182+F186+F184</f>
        <v>0</v>
      </c>
      <c r="G179" s="26">
        <f>G181+G182+G186+G184</f>
        <v>0</v>
      </c>
    </row>
    <row r="180" spans="1:7" ht="28.5" customHeight="1" hidden="1">
      <c r="A180" s="18" t="s">
        <v>194</v>
      </c>
      <c r="B180" s="18" t="s">
        <v>191</v>
      </c>
      <c r="C180" s="18" t="s">
        <v>217</v>
      </c>
      <c r="D180" s="18" t="s">
        <v>112</v>
      </c>
      <c r="E180" s="56" t="s">
        <v>119</v>
      </c>
      <c r="F180" s="27">
        <f>F181+F182</f>
        <v>0</v>
      </c>
      <c r="G180" s="27">
        <f>G181+G182</f>
        <v>0</v>
      </c>
    </row>
    <row r="181" spans="1:7" ht="20.25" customHeight="1" hidden="1">
      <c r="A181" s="18" t="s">
        <v>194</v>
      </c>
      <c r="B181" s="18" t="s">
        <v>191</v>
      </c>
      <c r="C181" s="18" t="s">
        <v>217</v>
      </c>
      <c r="D181" s="18" t="s">
        <v>325</v>
      </c>
      <c r="E181" s="19" t="s">
        <v>18</v>
      </c>
      <c r="F181" s="27">
        <v>0</v>
      </c>
      <c r="G181" s="27">
        <v>0</v>
      </c>
    </row>
    <row r="182" spans="1:8" s="22" customFormat="1" ht="27.75" customHeight="1" hidden="1">
      <c r="A182" s="18" t="s">
        <v>194</v>
      </c>
      <c r="B182" s="18" t="s">
        <v>191</v>
      </c>
      <c r="C182" s="18" t="s">
        <v>217</v>
      </c>
      <c r="D182" s="18" t="s">
        <v>270</v>
      </c>
      <c r="E182" s="56" t="s">
        <v>249</v>
      </c>
      <c r="F182" s="27">
        <v>0</v>
      </c>
      <c r="G182" s="27">
        <v>0</v>
      </c>
      <c r="H182" s="110"/>
    </row>
    <row r="183" spans="1:8" s="22" customFormat="1" ht="27.75" customHeight="1" hidden="1">
      <c r="A183" s="18" t="s">
        <v>194</v>
      </c>
      <c r="B183" s="18" t="s">
        <v>191</v>
      </c>
      <c r="C183" s="18" t="s">
        <v>217</v>
      </c>
      <c r="D183" s="18" t="s">
        <v>104</v>
      </c>
      <c r="E183" s="129" t="s">
        <v>113</v>
      </c>
      <c r="F183" s="27">
        <f>F184</f>
        <v>0</v>
      </c>
      <c r="G183" s="27">
        <f>G184</f>
        <v>0</v>
      </c>
      <c r="H183" s="110"/>
    </row>
    <row r="184" spans="1:7" ht="27.75" customHeight="1" hidden="1">
      <c r="A184" s="18" t="s">
        <v>194</v>
      </c>
      <c r="B184" s="18" t="s">
        <v>191</v>
      </c>
      <c r="C184" s="18" t="s">
        <v>217</v>
      </c>
      <c r="D184" s="18" t="s">
        <v>320</v>
      </c>
      <c r="E184" s="56" t="s">
        <v>315</v>
      </c>
      <c r="F184" s="27">
        <v>0</v>
      </c>
      <c r="G184" s="27">
        <v>0</v>
      </c>
    </row>
    <row r="185" spans="1:7" ht="27.75" customHeight="1" hidden="1">
      <c r="A185" s="18" t="s">
        <v>194</v>
      </c>
      <c r="B185" s="18" t="s">
        <v>191</v>
      </c>
      <c r="C185" s="18" t="s">
        <v>217</v>
      </c>
      <c r="D185" s="18" t="s">
        <v>107</v>
      </c>
      <c r="E185" s="56" t="s">
        <v>115</v>
      </c>
      <c r="F185" s="27">
        <f>F186</f>
        <v>0</v>
      </c>
      <c r="G185" s="27">
        <f>G186</f>
        <v>0</v>
      </c>
    </row>
    <row r="186" spans="1:7" ht="28.5" customHeight="1" hidden="1">
      <c r="A186" s="18" t="s">
        <v>194</v>
      </c>
      <c r="B186" s="18" t="s">
        <v>191</v>
      </c>
      <c r="C186" s="18" t="s">
        <v>217</v>
      </c>
      <c r="D186" s="18" t="s">
        <v>281</v>
      </c>
      <c r="E186" s="56" t="s">
        <v>367</v>
      </c>
      <c r="F186" s="27">
        <v>0</v>
      </c>
      <c r="G186" s="27">
        <v>0</v>
      </c>
    </row>
    <row r="187" spans="1:7" ht="54" customHeight="1">
      <c r="A187" s="14" t="s">
        <v>194</v>
      </c>
      <c r="B187" s="14" t="s">
        <v>191</v>
      </c>
      <c r="C187" s="14" t="s">
        <v>216</v>
      </c>
      <c r="D187" s="14"/>
      <c r="E187" s="55" t="s">
        <v>587</v>
      </c>
      <c r="F187" s="26">
        <f>F188</f>
        <v>1276000</v>
      </c>
      <c r="G187" s="26">
        <f>G188</f>
        <v>1301000</v>
      </c>
    </row>
    <row r="188" spans="1:7" ht="27" customHeight="1">
      <c r="A188" s="18" t="s">
        <v>194</v>
      </c>
      <c r="B188" s="18" t="s">
        <v>191</v>
      </c>
      <c r="C188" s="18" t="s">
        <v>216</v>
      </c>
      <c r="D188" s="18" t="s">
        <v>106</v>
      </c>
      <c r="E188" s="129" t="s">
        <v>110</v>
      </c>
      <c r="F188" s="27">
        <v>1276000</v>
      </c>
      <c r="G188" s="27">
        <v>1301000</v>
      </c>
    </row>
    <row r="189" spans="1:7" ht="27" customHeight="1">
      <c r="A189" s="61">
        <v>10</v>
      </c>
      <c r="B189" s="61"/>
      <c r="C189" s="61"/>
      <c r="D189" s="61"/>
      <c r="E189" s="62" t="s">
        <v>316</v>
      </c>
      <c r="F189" s="215">
        <f>F196+F190</f>
        <v>530000</v>
      </c>
      <c r="G189" s="215">
        <f>G196+G190</f>
        <v>530000</v>
      </c>
    </row>
    <row r="190" spans="1:7" ht="27" customHeight="1">
      <c r="A190" s="14">
        <v>10</v>
      </c>
      <c r="B190" s="14" t="s">
        <v>187</v>
      </c>
      <c r="C190" s="163"/>
      <c r="D190" s="163"/>
      <c r="E190" s="55" t="s">
        <v>185</v>
      </c>
      <c r="F190" s="26">
        <f aca="true" t="shared" si="9" ref="F190:G194">F191</f>
        <v>510000</v>
      </c>
      <c r="G190" s="26">
        <f t="shared" si="9"/>
        <v>510000</v>
      </c>
    </row>
    <row r="191" spans="1:7" ht="39.75" customHeight="1">
      <c r="A191" s="14">
        <v>10</v>
      </c>
      <c r="B191" s="14" t="s">
        <v>187</v>
      </c>
      <c r="C191" s="163" t="s">
        <v>209</v>
      </c>
      <c r="D191" s="163"/>
      <c r="E191" s="114" t="s">
        <v>592</v>
      </c>
      <c r="F191" s="26">
        <f t="shared" si="9"/>
        <v>510000</v>
      </c>
      <c r="G191" s="26">
        <f t="shared" si="9"/>
        <v>510000</v>
      </c>
    </row>
    <row r="192" spans="1:7" ht="27" customHeight="1">
      <c r="A192" s="14" t="s">
        <v>322</v>
      </c>
      <c r="B192" s="14" t="s">
        <v>187</v>
      </c>
      <c r="C192" s="163" t="s">
        <v>213</v>
      </c>
      <c r="D192" s="163"/>
      <c r="E192" s="114" t="s">
        <v>214</v>
      </c>
      <c r="F192" s="26">
        <f t="shared" si="9"/>
        <v>510000</v>
      </c>
      <c r="G192" s="26">
        <f t="shared" si="9"/>
        <v>510000</v>
      </c>
    </row>
    <row r="193" spans="1:7" ht="27" customHeight="1">
      <c r="A193" s="14" t="s">
        <v>322</v>
      </c>
      <c r="B193" s="14" t="s">
        <v>187</v>
      </c>
      <c r="C193" s="163" t="s">
        <v>211</v>
      </c>
      <c r="D193" s="163"/>
      <c r="E193" s="55" t="s">
        <v>186</v>
      </c>
      <c r="F193" s="26">
        <f t="shared" si="9"/>
        <v>510000</v>
      </c>
      <c r="G193" s="26">
        <f t="shared" si="9"/>
        <v>510000</v>
      </c>
    </row>
    <row r="194" spans="1:7" ht="27" customHeight="1">
      <c r="A194" s="14">
        <v>10</v>
      </c>
      <c r="B194" s="14" t="s">
        <v>187</v>
      </c>
      <c r="C194" s="163" t="s">
        <v>212</v>
      </c>
      <c r="D194" s="163"/>
      <c r="E194" s="55" t="s">
        <v>485</v>
      </c>
      <c r="F194" s="26">
        <f t="shared" si="9"/>
        <v>510000</v>
      </c>
      <c r="G194" s="26">
        <f t="shared" si="9"/>
        <v>510000</v>
      </c>
    </row>
    <row r="195" spans="1:7" ht="27" customHeight="1">
      <c r="A195" s="18" t="s">
        <v>322</v>
      </c>
      <c r="B195" s="18" t="s">
        <v>187</v>
      </c>
      <c r="C195" s="165" t="s">
        <v>212</v>
      </c>
      <c r="D195" s="165" t="s">
        <v>111</v>
      </c>
      <c r="E195" s="56" t="s">
        <v>117</v>
      </c>
      <c r="F195" s="27">
        <v>510000</v>
      </c>
      <c r="G195" s="27">
        <v>510000</v>
      </c>
    </row>
    <row r="196" spans="1:7" ht="16.5" customHeight="1">
      <c r="A196" s="14">
        <v>10</v>
      </c>
      <c r="B196" s="14" t="s">
        <v>190</v>
      </c>
      <c r="C196" s="14"/>
      <c r="D196" s="14"/>
      <c r="E196" s="55" t="s">
        <v>334</v>
      </c>
      <c r="F196" s="26">
        <f>F197</f>
        <v>20000</v>
      </c>
      <c r="G196" s="26">
        <f>G197</f>
        <v>20000</v>
      </c>
    </row>
    <row r="197" spans="1:7" ht="37.5" customHeight="1">
      <c r="A197" s="14">
        <v>10</v>
      </c>
      <c r="B197" s="14" t="s">
        <v>190</v>
      </c>
      <c r="C197" s="163" t="s">
        <v>105</v>
      </c>
      <c r="D197" s="163"/>
      <c r="E197" s="114" t="s">
        <v>481</v>
      </c>
      <c r="F197" s="26">
        <f aca="true" t="shared" si="10" ref="F197:G199">F198</f>
        <v>20000</v>
      </c>
      <c r="G197" s="26">
        <f t="shared" si="10"/>
        <v>20000</v>
      </c>
    </row>
    <row r="198" spans="1:7" ht="27.75" customHeight="1">
      <c r="A198" s="14" t="s">
        <v>322</v>
      </c>
      <c r="B198" s="14" t="s">
        <v>190</v>
      </c>
      <c r="C198" s="163" t="s">
        <v>105</v>
      </c>
      <c r="D198" s="163" t="s">
        <v>484</v>
      </c>
      <c r="E198" s="114" t="s">
        <v>482</v>
      </c>
      <c r="F198" s="49">
        <f t="shared" si="10"/>
        <v>20000</v>
      </c>
      <c r="G198" s="49">
        <f t="shared" si="10"/>
        <v>20000</v>
      </c>
    </row>
    <row r="199" spans="1:7" ht="27" customHeight="1">
      <c r="A199" s="14" t="s">
        <v>322</v>
      </c>
      <c r="B199" s="14" t="s">
        <v>190</v>
      </c>
      <c r="C199" s="163" t="s">
        <v>105</v>
      </c>
      <c r="D199" s="163" t="s">
        <v>112</v>
      </c>
      <c r="E199" s="55" t="s">
        <v>118</v>
      </c>
      <c r="F199" s="26">
        <f t="shared" si="10"/>
        <v>20000</v>
      </c>
      <c r="G199" s="26">
        <f t="shared" si="10"/>
        <v>20000</v>
      </c>
    </row>
    <row r="200" spans="1:7" ht="30" customHeight="1">
      <c r="A200" s="18">
        <v>10</v>
      </c>
      <c r="B200" s="18" t="s">
        <v>190</v>
      </c>
      <c r="C200" s="165" t="s">
        <v>105</v>
      </c>
      <c r="D200" s="165" t="s">
        <v>326</v>
      </c>
      <c r="E200" s="56" t="s">
        <v>483</v>
      </c>
      <c r="F200" s="27">
        <v>20000</v>
      </c>
      <c r="G200" s="27">
        <v>20000</v>
      </c>
    </row>
    <row r="201" spans="1:7" ht="21" customHeight="1">
      <c r="A201" s="61">
        <v>11</v>
      </c>
      <c r="B201" s="61"/>
      <c r="C201" s="61"/>
      <c r="D201" s="61"/>
      <c r="E201" s="62" t="s">
        <v>196</v>
      </c>
      <c r="F201" s="63">
        <f aca="true" t="shared" si="11" ref="F201:G204">F202</f>
        <v>50000</v>
      </c>
      <c r="G201" s="63">
        <f t="shared" si="11"/>
        <v>50000</v>
      </c>
    </row>
    <row r="202" spans="1:7" ht="20.25" customHeight="1">
      <c r="A202" s="14">
        <v>11</v>
      </c>
      <c r="B202" s="14" t="s">
        <v>187</v>
      </c>
      <c r="C202" s="14"/>
      <c r="D202" s="14"/>
      <c r="E202" s="55" t="s">
        <v>319</v>
      </c>
      <c r="F202" s="26">
        <f t="shared" si="11"/>
        <v>50000</v>
      </c>
      <c r="G202" s="26">
        <f t="shared" si="11"/>
        <v>50000</v>
      </c>
    </row>
    <row r="203" spans="1:7" ht="36.75" customHeight="1">
      <c r="A203" s="14">
        <v>11</v>
      </c>
      <c r="B203" s="14" t="s">
        <v>187</v>
      </c>
      <c r="C203" s="163" t="s">
        <v>207</v>
      </c>
      <c r="D203" s="163"/>
      <c r="E203" s="55" t="s">
        <v>593</v>
      </c>
      <c r="F203" s="26">
        <f t="shared" si="11"/>
        <v>50000</v>
      </c>
      <c r="G203" s="26">
        <f t="shared" si="11"/>
        <v>50000</v>
      </c>
    </row>
    <row r="204" spans="1:7" ht="27.75" customHeight="1">
      <c r="A204" s="14" t="s">
        <v>328</v>
      </c>
      <c r="B204" s="14" t="s">
        <v>187</v>
      </c>
      <c r="C204" s="163" t="s">
        <v>208</v>
      </c>
      <c r="D204" s="163"/>
      <c r="E204" s="55" t="s">
        <v>487</v>
      </c>
      <c r="F204" s="49">
        <f t="shared" si="11"/>
        <v>50000</v>
      </c>
      <c r="G204" s="49">
        <f t="shared" si="11"/>
        <v>50000</v>
      </c>
    </row>
    <row r="205" spans="1:7" ht="20.25" customHeight="1">
      <c r="A205" s="14">
        <v>11</v>
      </c>
      <c r="B205" s="14" t="s">
        <v>187</v>
      </c>
      <c r="C205" s="163" t="s">
        <v>206</v>
      </c>
      <c r="D205" s="163"/>
      <c r="E205" s="55" t="s">
        <v>197</v>
      </c>
      <c r="F205" s="26">
        <f>F206</f>
        <v>50000</v>
      </c>
      <c r="G205" s="26">
        <f>G206</f>
        <v>50000</v>
      </c>
    </row>
    <row r="206" spans="1:7" ht="27.75" customHeight="1">
      <c r="A206" s="18" t="s">
        <v>328</v>
      </c>
      <c r="B206" s="18" t="s">
        <v>187</v>
      </c>
      <c r="C206" s="165" t="s">
        <v>206</v>
      </c>
      <c r="D206" s="165" t="s">
        <v>104</v>
      </c>
      <c r="E206" s="129" t="s">
        <v>113</v>
      </c>
      <c r="F206" s="27">
        <v>50000</v>
      </c>
      <c r="G206" s="27">
        <v>50000</v>
      </c>
    </row>
    <row r="207" spans="1:7" ht="31.5" customHeight="1">
      <c r="A207" s="45"/>
      <c r="B207" s="45"/>
      <c r="C207" s="45"/>
      <c r="D207" s="45"/>
      <c r="E207" s="59" t="s">
        <v>335</v>
      </c>
      <c r="F207" s="46">
        <f>F7+F52+F59+F72+F98+F158+F161+F189+F201</f>
        <v>38660096</v>
      </c>
      <c r="G207" s="46">
        <f>G7+G52+G59+G72+G98+G158+G161+G189+G201</f>
        <v>44062586</v>
      </c>
    </row>
    <row r="208" ht="18.75" customHeight="1">
      <c r="G208" s="175"/>
    </row>
    <row r="209" ht="33.75" customHeight="1"/>
    <row r="210" ht="33.75" customHeight="1"/>
    <row r="211" ht="21.75" customHeight="1"/>
    <row r="212" ht="33" customHeight="1"/>
    <row r="213" ht="15">
      <c r="H213" s="113"/>
    </row>
  </sheetData>
  <sheetProtection/>
  <mergeCells count="5">
    <mergeCell ref="A2:F2"/>
    <mergeCell ref="C4:C6"/>
    <mergeCell ref="D4:D6"/>
    <mergeCell ref="E4:E6"/>
    <mergeCell ref="E1:G1"/>
  </mergeCells>
  <printOptions/>
  <pageMargins left="0.46" right="0.34" top="0.38" bottom="0.39" header="0.5" footer="0.3"/>
  <pageSetup fitToHeight="0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92"/>
  <sheetViews>
    <sheetView view="pageBreakPreview" zoomScaleSheetLayoutView="100" workbookViewId="0" topLeftCell="A54">
      <selection activeCell="E58" sqref="E58:E61"/>
    </sheetView>
  </sheetViews>
  <sheetFormatPr defaultColWidth="9.140625" defaultRowHeight="15"/>
  <cols>
    <col min="1" max="1" width="55.28125" style="118" customWidth="1"/>
    <col min="2" max="2" width="8.7109375" style="15" customWidth="1"/>
    <col min="3" max="3" width="5.8515625" style="15" customWidth="1"/>
    <col min="4" max="4" width="5.57421875" style="15" customWidth="1"/>
    <col min="5" max="5" width="16.7109375" style="15" customWidth="1"/>
    <col min="6" max="6" width="8.421875" style="15" customWidth="1"/>
    <col min="7" max="7" width="19.7109375" style="17" customWidth="1"/>
  </cols>
  <sheetData>
    <row r="1" spans="1:7" ht="190.5" customHeight="1">
      <c r="A1" s="230"/>
      <c r="B1" s="265"/>
      <c r="C1" s="266"/>
      <c r="D1" s="266"/>
      <c r="E1" s="265" t="s">
        <v>649</v>
      </c>
      <c r="F1" s="266"/>
      <c r="G1" s="266"/>
    </row>
    <row r="2" spans="1:7" ht="32.25" customHeight="1">
      <c r="A2" s="300" t="s">
        <v>650</v>
      </c>
      <c r="B2" s="301"/>
      <c r="C2" s="301"/>
      <c r="D2" s="301"/>
      <c r="E2" s="301"/>
      <c r="F2" s="301"/>
      <c r="G2" s="301"/>
    </row>
    <row r="3" ht="15">
      <c r="G3" s="16" t="s">
        <v>247</v>
      </c>
    </row>
    <row r="4" spans="1:8" ht="15">
      <c r="A4" s="302" t="s">
        <v>198</v>
      </c>
      <c r="B4" s="186" t="s">
        <v>199</v>
      </c>
      <c r="C4" s="186"/>
      <c r="D4" s="186"/>
      <c r="E4" s="186"/>
      <c r="F4" s="186"/>
      <c r="G4" s="201" t="s">
        <v>165</v>
      </c>
      <c r="H4" s="9"/>
    </row>
    <row r="5" spans="1:8" ht="30" customHeight="1">
      <c r="A5" s="303"/>
      <c r="B5" s="186" t="s">
        <v>393</v>
      </c>
      <c r="C5" s="186" t="s">
        <v>201</v>
      </c>
      <c r="D5" s="186" t="s">
        <v>202</v>
      </c>
      <c r="E5" s="186" t="s">
        <v>203</v>
      </c>
      <c r="F5" s="186" t="s">
        <v>163</v>
      </c>
      <c r="G5" s="201" t="s">
        <v>594</v>
      </c>
      <c r="H5" s="9"/>
    </row>
    <row r="6" spans="1:8" ht="21.75" customHeight="1">
      <c r="A6" s="62" t="s">
        <v>297</v>
      </c>
      <c r="B6" s="51" t="s">
        <v>435</v>
      </c>
      <c r="C6" s="61" t="s">
        <v>187</v>
      </c>
      <c r="D6" s="61"/>
      <c r="E6" s="61"/>
      <c r="F6" s="61"/>
      <c r="G6" s="63">
        <f>SUM(G7+G12+G29+G24)</f>
        <v>7650040</v>
      </c>
      <c r="H6" s="10"/>
    </row>
    <row r="7" spans="1:7" ht="25.5">
      <c r="A7" s="55" t="s">
        <v>298</v>
      </c>
      <c r="B7" s="135" t="s">
        <v>435</v>
      </c>
      <c r="C7" s="14" t="s">
        <v>187</v>
      </c>
      <c r="D7" s="14" t="s">
        <v>189</v>
      </c>
      <c r="E7" s="14"/>
      <c r="F7" s="14"/>
      <c r="G7" s="26">
        <f>G8</f>
        <v>778200</v>
      </c>
    </row>
    <row r="8" spans="1:7" ht="38.25">
      <c r="A8" s="55" t="s">
        <v>491</v>
      </c>
      <c r="B8" s="135" t="s">
        <v>435</v>
      </c>
      <c r="C8" s="14" t="s">
        <v>187</v>
      </c>
      <c r="D8" s="14" t="s">
        <v>189</v>
      </c>
      <c r="E8" s="14" t="s">
        <v>219</v>
      </c>
      <c r="F8" s="14"/>
      <c r="G8" s="26">
        <f>G9</f>
        <v>778200</v>
      </c>
    </row>
    <row r="9" spans="1:7" ht="38.25">
      <c r="A9" s="55" t="s">
        <v>488</v>
      </c>
      <c r="B9" s="135" t="s">
        <v>435</v>
      </c>
      <c r="C9" s="14" t="s">
        <v>187</v>
      </c>
      <c r="D9" s="14" t="s">
        <v>189</v>
      </c>
      <c r="E9" s="14" t="s">
        <v>218</v>
      </c>
      <c r="F9" s="14"/>
      <c r="G9" s="26">
        <f>G10</f>
        <v>778200</v>
      </c>
    </row>
    <row r="10" spans="1:7" ht="15.75">
      <c r="A10" s="55" t="s">
        <v>489</v>
      </c>
      <c r="B10" s="135" t="s">
        <v>435</v>
      </c>
      <c r="C10" s="14" t="s">
        <v>187</v>
      </c>
      <c r="D10" s="14" t="s">
        <v>189</v>
      </c>
      <c r="E10" s="25" t="s">
        <v>235</v>
      </c>
      <c r="F10" s="14"/>
      <c r="G10" s="26">
        <f>G11</f>
        <v>778200</v>
      </c>
    </row>
    <row r="11" spans="1:7" ht="25.5">
      <c r="A11" s="129" t="s">
        <v>110</v>
      </c>
      <c r="B11" s="135" t="s">
        <v>435</v>
      </c>
      <c r="C11" s="18" t="s">
        <v>187</v>
      </c>
      <c r="D11" s="18" t="s">
        <v>189</v>
      </c>
      <c r="E11" s="20" t="s">
        <v>235</v>
      </c>
      <c r="F11" s="18" t="s">
        <v>106</v>
      </c>
      <c r="G11" s="27">
        <v>778200</v>
      </c>
    </row>
    <row r="12" spans="1:7" ht="38.25">
      <c r="A12" s="55" t="s">
        <v>300</v>
      </c>
      <c r="B12" s="135" t="s">
        <v>435</v>
      </c>
      <c r="C12" s="14" t="s">
        <v>187</v>
      </c>
      <c r="D12" s="14" t="s">
        <v>191</v>
      </c>
      <c r="E12" s="14"/>
      <c r="F12" s="14"/>
      <c r="G12" s="26">
        <f>G13+G22</f>
        <v>2412440</v>
      </c>
    </row>
    <row r="13" spans="1:7" ht="38.25">
      <c r="A13" s="55" t="s">
        <v>491</v>
      </c>
      <c r="B13" s="135" t="s">
        <v>435</v>
      </c>
      <c r="C13" s="14" t="s">
        <v>187</v>
      </c>
      <c r="D13" s="14" t="s">
        <v>191</v>
      </c>
      <c r="E13" s="14" t="s">
        <v>219</v>
      </c>
      <c r="F13" s="14"/>
      <c r="G13" s="26">
        <f>G14</f>
        <v>2411440</v>
      </c>
    </row>
    <row r="14" spans="1:7" ht="38.25">
      <c r="A14" s="55" t="s">
        <v>478</v>
      </c>
      <c r="B14" s="135" t="s">
        <v>435</v>
      </c>
      <c r="C14" s="14" t="s">
        <v>187</v>
      </c>
      <c r="D14" s="14" t="s">
        <v>191</v>
      </c>
      <c r="E14" s="14" t="s">
        <v>218</v>
      </c>
      <c r="F14" s="14"/>
      <c r="G14" s="26">
        <f>G15+G20</f>
        <v>2411440</v>
      </c>
    </row>
    <row r="15" spans="1:7" ht="15.75">
      <c r="A15" s="55" t="s">
        <v>302</v>
      </c>
      <c r="B15" s="135" t="s">
        <v>435</v>
      </c>
      <c r="C15" s="14" t="s">
        <v>187</v>
      </c>
      <c r="D15" s="14" t="s">
        <v>191</v>
      </c>
      <c r="E15" s="14" t="s">
        <v>236</v>
      </c>
      <c r="F15" s="14"/>
      <c r="G15" s="26">
        <f>G16+G17+G18+G19</f>
        <v>2390230</v>
      </c>
    </row>
    <row r="16" spans="1:7" ht="25.5">
      <c r="A16" s="129" t="s">
        <v>110</v>
      </c>
      <c r="B16" s="135" t="s">
        <v>435</v>
      </c>
      <c r="C16" s="18" t="s">
        <v>187</v>
      </c>
      <c r="D16" s="18" t="s">
        <v>191</v>
      </c>
      <c r="E16" s="18" t="s">
        <v>236</v>
      </c>
      <c r="F16" s="18" t="s">
        <v>106</v>
      </c>
      <c r="G16" s="27">
        <v>1268500</v>
      </c>
    </row>
    <row r="17" spans="1:7" ht="25.5">
      <c r="A17" s="129" t="s">
        <v>113</v>
      </c>
      <c r="B17" s="135" t="s">
        <v>435</v>
      </c>
      <c r="C17" s="18" t="s">
        <v>187</v>
      </c>
      <c r="D17" s="18" t="s">
        <v>191</v>
      </c>
      <c r="E17" s="18" t="s">
        <v>236</v>
      </c>
      <c r="F17" s="18" t="s">
        <v>104</v>
      </c>
      <c r="G17" s="27">
        <v>1117730</v>
      </c>
    </row>
    <row r="18" spans="1:7" ht="15.75">
      <c r="A18" s="56" t="s">
        <v>124</v>
      </c>
      <c r="B18" s="135" t="s">
        <v>435</v>
      </c>
      <c r="C18" s="18" t="s">
        <v>187</v>
      </c>
      <c r="D18" s="18" t="s">
        <v>191</v>
      </c>
      <c r="E18" s="18" t="s">
        <v>236</v>
      </c>
      <c r="F18" s="18" t="s">
        <v>107</v>
      </c>
      <c r="G18" s="27">
        <v>0</v>
      </c>
    </row>
    <row r="19" spans="1:7" ht="15.75">
      <c r="A19" s="56" t="s">
        <v>114</v>
      </c>
      <c r="B19" s="135" t="s">
        <v>435</v>
      </c>
      <c r="C19" s="18" t="s">
        <v>187</v>
      </c>
      <c r="D19" s="18" t="s">
        <v>191</v>
      </c>
      <c r="E19" s="18" t="s">
        <v>236</v>
      </c>
      <c r="F19" s="18" t="s">
        <v>108</v>
      </c>
      <c r="G19" s="27">
        <v>4000</v>
      </c>
    </row>
    <row r="20" spans="1:7" ht="51">
      <c r="A20" s="55" t="s">
        <v>634</v>
      </c>
      <c r="B20" s="221" t="s">
        <v>435</v>
      </c>
      <c r="C20" s="14" t="s">
        <v>187</v>
      </c>
      <c r="D20" s="14" t="s">
        <v>191</v>
      </c>
      <c r="E20" s="163" t="s">
        <v>633</v>
      </c>
      <c r="F20" s="14"/>
      <c r="G20" s="26">
        <f>G21</f>
        <v>21210</v>
      </c>
    </row>
    <row r="21" spans="1:7" ht="25.5">
      <c r="A21" s="129" t="s">
        <v>113</v>
      </c>
      <c r="B21" s="135" t="s">
        <v>435</v>
      </c>
      <c r="C21" s="18" t="s">
        <v>187</v>
      </c>
      <c r="D21" s="18" t="s">
        <v>191</v>
      </c>
      <c r="E21" s="165" t="s">
        <v>633</v>
      </c>
      <c r="F21" s="18" t="s">
        <v>104</v>
      </c>
      <c r="G21" s="27">
        <v>21210</v>
      </c>
    </row>
    <row r="22" spans="1:7" ht="38.25">
      <c r="A22" s="55" t="s">
        <v>543</v>
      </c>
      <c r="B22" s="221" t="s">
        <v>435</v>
      </c>
      <c r="C22" s="14" t="s">
        <v>187</v>
      </c>
      <c r="D22" s="14" t="s">
        <v>191</v>
      </c>
      <c r="E22" s="14" t="s">
        <v>542</v>
      </c>
      <c r="F22" s="14"/>
      <c r="G22" s="26">
        <f>G23</f>
        <v>1000</v>
      </c>
    </row>
    <row r="23" spans="1:7" ht="30" customHeight="1">
      <c r="A23" s="129" t="s">
        <v>113</v>
      </c>
      <c r="B23" s="135" t="s">
        <v>435</v>
      </c>
      <c r="C23" s="18" t="s">
        <v>187</v>
      </c>
      <c r="D23" s="18" t="s">
        <v>191</v>
      </c>
      <c r="E23" s="18" t="s">
        <v>542</v>
      </c>
      <c r="F23" s="18" t="s">
        <v>104</v>
      </c>
      <c r="G23" s="27">
        <v>1000</v>
      </c>
    </row>
    <row r="24" spans="1:7" ht="15.75">
      <c r="A24" s="95" t="s">
        <v>89</v>
      </c>
      <c r="B24" s="135" t="s">
        <v>435</v>
      </c>
      <c r="C24" s="96" t="s">
        <v>187</v>
      </c>
      <c r="D24" s="96" t="s">
        <v>328</v>
      </c>
      <c r="E24" s="97"/>
      <c r="F24" s="97"/>
      <c r="G24" s="26">
        <f>G25</f>
        <v>50000</v>
      </c>
    </row>
    <row r="25" spans="1:7" ht="38.25">
      <c r="A25" s="130" t="s">
        <v>455</v>
      </c>
      <c r="B25" s="135" t="s">
        <v>435</v>
      </c>
      <c r="C25" s="162" t="s">
        <v>187</v>
      </c>
      <c r="D25" s="162" t="s">
        <v>328</v>
      </c>
      <c r="E25" s="162" t="s">
        <v>219</v>
      </c>
      <c r="F25" s="162"/>
      <c r="G25" s="26">
        <f>G26</f>
        <v>50000</v>
      </c>
    </row>
    <row r="26" spans="1:7" ht="38.25">
      <c r="A26" s="130" t="s">
        <v>456</v>
      </c>
      <c r="B26" s="135" t="s">
        <v>435</v>
      </c>
      <c r="C26" s="162" t="s">
        <v>187</v>
      </c>
      <c r="D26" s="162" t="s">
        <v>328</v>
      </c>
      <c r="E26" s="162" t="s">
        <v>218</v>
      </c>
      <c r="F26" s="162"/>
      <c r="G26" s="26">
        <f>G27</f>
        <v>50000</v>
      </c>
    </row>
    <row r="27" spans="1:7" ht="15.75">
      <c r="A27" s="130" t="s">
        <v>90</v>
      </c>
      <c r="B27" s="135" t="s">
        <v>435</v>
      </c>
      <c r="C27" s="162" t="s">
        <v>187</v>
      </c>
      <c r="D27" s="162" t="s">
        <v>328</v>
      </c>
      <c r="E27" s="162" t="s">
        <v>91</v>
      </c>
      <c r="F27" s="162"/>
      <c r="G27" s="26">
        <f>G28</f>
        <v>50000</v>
      </c>
    </row>
    <row r="28" spans="1:7" ht="15.75">
      <c r="A28" s="130" t="s">
        <v>92</v>
      </c>
      <c r="B28" s="135" t="s">
        <v>435</v>
      </c>
      <c r="C28" s="162" t="s">
        <v>187</v>
      </c>
      <c r="D28" s="162" t="s">
        <v>328</v>
      </c>
      <c r="E28" s="162" t="s">
        <v>91</v>
      </c>
      <c r="F28" s="162" t="s">
        <v>93</v>
      </c>
      <c r="G28" s="27">
        <v>50000</v>
      </c>
    </row>
    <row r="29" spans="1:7" ht="15.75">
      <c r="A29" s="57" t="s">
        <v>169</v>
      </c>
      <c r="B29" s="135" t="s">
        <v>435</v>
      </c>
      <c r="C29" s="47" t="s">
        <v>187</v>
      </c>
      <c r="D29" s="47">
        <v>13</v>
      </c>
      <c r="E29" s="48"/>
      <c r="F29" s="48"/>
      <c r="G29" s="49">
        <f>G30+G36+G33</f>
        <v>4409400</v>
      </c>
    </row>
    <row r="30" spans="1:7" ht="25.5">
      <c r="A30" s="151" t="s">
        <v>589</v>
      </c>
      <c r="B30" s="135" t="s">
        <v>435</v>
      </c>
      <c r="C30" s="14" t="s">
        <v>187</v>
      </c>
      <c r="D30" s="14">
        <v>13</v>
      </c>
      <c r="E30" s="163" t="s">
        <v>457</v>
      </c>
      <c r="F30" s="14"/>
      <c r="G30" s="26">
        <f>G31</f>
        <v>30000</v>
      </c>
    </row>
    <row r="31" spans="1:7" ht="25.5">
      <c r="A31" s="55" t="s">
        <v>459</v>
      </c>
      <c r="B31" s="135" t="s">
        <v>435</v>
      </c>
      <c r="C31" s="14" t="s">
        <v>187</v>
      </c>
      <c r="D31" s="14" t="s">
        <v>239</v>
      </c>
      <c r="E31" s="163" t="s">
        <v>458</v>
      </c>
      <c r="F31" s="14"/>
      <c r="G31" s="26">
        <f>G32</f>
        <v>30000</v>
      </c>
    </row>
    <row r="32" spans="1:7" ht="25.5">
      <c r="A32" s="129" t="s">
        <v>113</v>
      </c>
      <c r="B32" s="135" t="s">
        <v>435</v>
      </c>
      <c r="C32" s="18" t="s">
        <v>187</v>
      </c>
      <c r="D32" s="18">
        <v>13</v>
      </c>
      <c r="E32" s="165" t="s">
        <v>458</v>
      </c>
      <c r="F32" s="18" t="s">
        <v>104</v>
      </c>
      <c r="G32" s="27">
        <v>30000</v>
      </c>
    </row>
    <row r="33" spans="1:7" ht="38.25">
      <c r="A33" s="57" t="s">
        <v>547</v>
      </c>
      <c r="B33" s="135" t="s">
        <v>435</v>
      </c>
      <c r="C33" s="14" t="s">
        <v>187</v>
      </c>
      <c r="D33" s="14" t="s">
        <v>321</v>
      </c>
      <c r="E33" s="163" t="s">
        <v>546</v>
      </c>
      <c r="F33" s="18"/>
      <c r="G33" s="26">
        <f>G34</f>
        <v>1000</v>
      </c>
    </row>
    <row r="34" spans="1:7" ht="38.25">
      <c r="A34" s="57" t="s">
        <v>548</v>
      </c>
      <c r="B34" s="135" t="s">
        <v>435</v>
      </c>
      <c r="C34" s="14" t="s">
        <v>187</v>
      </c>
      <c r="D34" s="14" t="s">
        <v>321</v>
      </c>
      <c r="E34" s="163" t="s">
        <v>556</v>
      </c>
      <c r="F34" s="18"/>
      <c r="G34" s="26">
        <f>G35</f>
        <v>1000</v>
      </c>
    </row>
    <row r="35" spans="1:7" ht="25.5">
      <c r="A35" s="129" t="s">
        <v>113</v>
      </c>
      <c r="B35" s="135" t="s">
        <v>435</v>
      </c>
      <c r="C35" s="18" t="s">
        <v>187</v>
      </c>
      <c r="D35" s="18" t="s">
        <v>321</v>
      </c>
      <c r="E35" s="165" t="s">
        <v>557</v>
      </c>
      <c r="F35" s="18" t="s">
        <v>104</v>
      </c>
      <c r="G35" s="27">
        <v>1000</v>
      </c>
    </row>
    <row r="36" spans="1:7" ht="38.25">
      <c r="A36" s="55" t="s">
        <v>460</v>
      </c>
      <c r="B36" s="135" t="s">
        <v>435</v>
      </c>
      <c r="C36" s="14" t="s">
        <v>187</v>
      </c>
      <c r="D36" s="14">
        <v>13</v>
      </c>
      <c r="E36" s="14" t="s">
        <v>219</v>
      </c>
      <c r="F36" s="14"/>
      <c r="G36" s="26">
        <f>G37</f>
        <v>4378400</v>
      </c>
    </row>
    <row r="37" spans="1:7" ht="38.25">
      <c r="A37" s="55" t="s">
        <v>478</v>
      </c>
      <c r="B37" s="135" t="s">
        <v>435</v>
      </c>
      <c r="C37" s="14" t="s">
        <v>187</v>
      </c>
      <c r="D37" s="14">
        <v>13</v>
      </c>
      <c r="E37" s="14" t="s">
        <v>218</v>
      </c>
      <c r="F37" s="14"/>
      <c r="G37" s="26">
        <f>G41+G38</f>
        <v>4378400</v>
      </c>
    </row>
    <row r="38" spans="1:7" ht="25.5">
      <c r="A38" s="55" t="s">
        <v>333</v>
      </c>
      <c r="B38" s="135" t="s">
        <v>435</v>
      </c>
      <c r="C38" s="14" t="s">
        <v>187</v>
      </c>
      <c r="D38" s="14">
        <v>13</v>
      </c>
      <c r="E38" s="14" t="s">
        <v>238</v>
      </c>
      <c r="F38" s="14"/>
      <c r="G38" s="26">
        <f>G39+G40</f>
        <v>4328400</v>
      </c>
    </row>
    <row r="39" spans="1:7" ht="25.5">
      <c r="A39" s="129" t="s">
        <v>110</v>
      </c>
      <c r="B39" s="135" t="s">
        <v>435</v>
      </c>
      <c r="C39" s="18" t="s">
        <v>188</v>
      </c>
      <c r="D39" s="18">
        <v>12</v>
      </c>
      <c r="E39" s="18" t="s">
        <v>238</v>
      </c>
      <c r="F39" s="18" t="s">
        <v>106</v>
      </c>
      <c r="G39" s="27">
        <v>3433400</v>
      </c>
    </row>
    <row r="40" spans="1:7" ht="25.5">
      <c r="A40" s="129" t="s">
        <v>113</v>
      </c>
      <c r="B40" s="135" t="s">
        <v>435</v>
      </c>
      <c r="C40" s="18" t="s">
        <v>187</v>
      </c>
      <c r="D40" s="18" t="s">
        <v>321</v>
      </c>
      <c r="E40" s="18" t="s">
        <v>238</v>
      </c>
      <c r="F40" s="18" t="s">
        <v>104</v>
      </c>
      <c r="G40" s="27">
        <v>895000</v>
      </c>
    </row>
    <row r="41" spans="1:7" ht="25.5">
      <c r="A41" s="55" t="s">
        <v>204</v>
      </c>
      <c r="B41" s="135" t="s">
        <v>435</v>
      </c>
      <c r="C41" s="14" t="s">
        <v>187</v>
      </c>
      <c r="D41" s="14">
        <v>13</v>
      </c>
      <c r="E41" s="14" t="s">
        <v>237</v>
      </c>
      <c r="F41" s="14"/>
      <c r="G41" s="26">
        <f>G42+G44+G43</f>
        <v>50000</v>
      </c>
    </row>
    <row r="42" spans="1:7" ht="25.5">
      <c r="A42" s="129" t="s">
        <v>113</v>
      </c>
      <c r="B42" s="135" t="s">
        <v>435</v>
      </c>
      <c r="C42" s="18" t="s">
        <v>187</v>
      </c>
      <c r="D42" s="18" t="s">
        <v>321</v>
      </c>
      <c r="E42" s="18" t="s">
        <v>237</v>
      </c>
      <c r="F42" s="18" t="s">
        <v>104</v>
      </c>
      <c r="G42" s="27">
        <v>50000</v>
      </c>
    </row>
    <row r="43" spans="1:7" ht="15.75">
      <c r="A43" s="129" t="s">
        <v>124</v>
      </c>
      <c r="B43" s="54" t="s">
        <v>492</v>
      </c>
      <c r="C43" s="165" t="s">
        <v>187</v>
      </c>
      <c r="D43" s="165" t="s">
        <v>321</v>
      </c>
      <c r="E43" s="18" t="s">
        <v>237</v>
      </c>
      <c r="F43" s="18" t="s">
        <v>107</v>
      </c>
      <c r="G43" s="27">
        <v>0</v>
      </c>
    </row>
    <row r="44" spans="1:7" ht="15.75">
      <c r="A44" s="56" t="s">
        <v>114</v>
      </c>
      <c r="B44" s="135" t="s">
        <v>435</v>
      </c>
      <c r="C44" s="18" t="s">
        <v>187</v>
      </c>
      <c r="D44" s="18" t="s">
        <v>321</v>
      </c>
      <c r="E44" s="18" t="s">
        <v>237</v>
      </c>
      <c r="F44" s="18" t="s">
        <v>108</v>
      </c>
      <c r="G44" s="27">
        <v>0</v>
      </c>
    </row>
    <row r="45" spans="1:7" ht="16.5">
      <c r="A45" s="62" t="s">
        <v>170</v>
      </c>
      <c r="B45" s="220" t="s">
        <v>435</v>
      </c>
      <c r="C45" s="61" t="s">
        <v>189</v>
      </c>
      <c r="D45" s="61"/>
      <c r="E45" s="61"/>
      <c r="F45" s="61"/>
      <c r="G45" s="63">
        <f>G46</f>
        <v>0</v>
      </c>
    </row>
    <row r="46" spans="1:7" ht="15.75">
      <c r="A46" s="55" t="s">
        <v>304</v>
      </c>
      <c r="B46" s="135" t="s">
        <v>435</v>
      </c>
      <c r="C46" s="14" t="s">
        <v>189</v>
      </c>
      <c r="D46" s="14" t="s">
        <v>190</v>
      </c>
      <c r="E46" s="14"/>
      <c r="F46" s="14"/>
      <c r="G46" s="26">
        <f>G47</f>
        <v>0</v>
      </c>
    </row>
    <row r="47" spans="1:7" ht="38.25">
      <c r="A47" s="55" t="s">
        <v>460</v>
      </c>
      <c r="B47" s="135" t="s">
        <v>435</v>
      </c>
      <c r="C47" s="14" t="s">
        <v>189</v>
      </c>
      <c r="D47" s="14" t="s">
        <v>190</v>
      </c>
      <c r="E47" s="14" t="s">
        <v>219</v>
      </c>
      <c r="F47" s="14"/>
      <c r="G47" s="26">
        <f>G48</f>
        <v>0</v>
      </c>
    </row>
    <row r="48" spans="1:7" ht="38.25">
      <c r="A48" s="55" t="s">
        <v>478</v>
      </c>
      <c r="B48" s="135" t="s">
        <v>435</v>
      </c>
      <c r="C48" s="14" t="s">
        <v>189</v>
      </c>
      <c r="D48" s="14" t="s">
        <v>190</v>
      </c>
      <c r="E48" s="14" t="s">
        <v>218</v>
      </c>
      <c r="F48" s="14"/>
      <c r="G48" s="26">
        <f>G49</f>
        <v>0</v>
      </c>
    </row>
    <row r="49" spans="1:7" ht="25.5">
      <c r="A49" s="55" t="s">
        <v>305</v>
      </c>
      <c r="B49" s="135" t="s">
        <v>435</v>
      </c>
      <c r="C49" s="14" t="s">
        <v>189</v>
      </c>
      <c r="D49" s="14" t="s">
        <v>190</v>
      </c>
      <c r="E49" s="14" t="s">
        <v>221</v>
      </c>
      <c r="F49" s="14"/>
      <c r="G49" s="26">
        <f>G50+G51</f>
        <v>0</v>
      </c>
    </row>
    <row r="50" spans="1:7" ht="25.5">
      <c r="A50" s="129" t="s">
        <v>110</v>
      </c>
      <c r="B50" s="135" t="s">
        <v>435</v>
      </c>
      <c r="C50" s="18" t="s">
        <v>189</v>
      </c>
      <c r="D50" s="18" t="s">
        <v>190</v>
      </c>
      <c r="E50" s="18" t="s">
        <v>221</v>
      </c>
      <c r="F50" s="18" t="s">
        <v>106</v>
      </c>
      <c r="G50" s="27">
        <v>0</v>
      </c>
    </row>
    <row r="51" spans="1:7" ht="25.5">
      <c r="A51" s="129" t="s">
        <v>113</v>
      </c>
      <c r="B51" s="135" t="s">
        <v>435</v>
      </c>
      <c r="C51" s="18" t="s">
        <v>189</v>
      </c>
      <c r="D51" s="18" t="s">
        <v>190</v>
      </c>
      <c r="E51" s="18" t="s">
        <v>221</v>
      </c>
      <c r="F51" s="18" t="s">
        <v>104</v>
      </c>
      <c r="G51" s="27">
        <v>0</v>
      </c>
    </row>
    <row r="52" spans="1:7" ht="33">
      <c r="A52" s="62" t="s">
        <v>306</v>
      </c>
      <c r="B52" s="220" t="s">
        <v>435</v>
      </c>
      <c r="C52" s="61" t="s">
        <v>190</v>
      </c>
      <c r="D52" s="61"/>
      <c r="E52" s="61"/>
      <c r="F52" s="61"/>
      <c r="G52" s="63">
        <f>G53</f>
        <v>589020</v>
      </c>
    </row>
    <row r="53" spans="1:7" ht="25.5">
      <c r="A53" s="55" t="s">
        <v>583</v>
      </c>
      <c r="B53" s="135" t="s">
        <v>435</v>
      </c>
      <c r="C53" s="14" t="s">
        <v>190</v>
      </c>
      <c r="D53" s="14" t="s">
        <v>322</v>
      </c>
      <c r="E53" s="14"/>
      <c r="F53" s="14"/>
      <c r="G53" s="26">
        <f>G62+G54</f>
        <v>589020</v>
      </c>
    </row>
    <row r="54" spans="1:7" ht="15.75">
      <c r="A54" s="55" t="s">
        <v>171</v>
      </c>
      <c r="B54" s="135" t="s">
        <v>435</v>
      </c>
      <c r="C54" s="14" t="s">
        <v>190</v>
      </c>
      <c r="D54" s="14">
        <v>10</v>
      </c>
      <c r="E54" s="14"/>
      <c r="F54" s="14"/>
      <c r="G54" s="26">
        <f>G55</f>
        <v>559020</v>
      </c>
    </row>
    <row r="55" spans="1:7" ht="39">
      <c r="A55" s="132" t="s">
        <v>590</v>
      </c>
      <c r="B55" s="135" t="s">
        <v>435</v>
      </c>
      <c r="C55" s="14" t="s">
        <v>190</v>
      </c>
      <c r="D55" s="14" t="s">
        <v>322</v>
      </c>
      <c r="E55" s="134" t="s">
        <v>122</v>
      </c>
      <c r="F55" s="14"/>
      <c r="G55" s="26">
        <f>G56</f>
        <v>559020</v>
      </c>
    </row>
    <row r="56" spans="1:7" ht="38.25">
      <c r="A56" s="219" t="s">
        <v>462</v>
      </c>
      <c r="B56" s="221" t="s">
        <v>435</v>
      </c>
      <c r="C56" s="14" t="s">
        <v>190</v>
      </c>
      <c r="D56" s="14" t="s">
        <v>322</v>
      </c>
      <c r="E56" s="134" t="s">
        <v>120</v>
      </c>
      <c r="F56" s="14"/>
      <c r="G56" s="26">
        <f>G57+G58+G60</f>
        <v>559020</v>
      </c>
    </row>
    <row r="57" spans="1:7" ht="25.5">
      <c r="A57" s="131" t="s">
        <v>168</v>
      </c>
      <c r="B57" s="135" t="s">
        <v>435</v>
      </c>
      <c r="C57" s="18" t="s">
        <v>190</v>
      </c>
      <c r="D57" s="18" t="s">
        <v>322</v>
      </c>
      <c r="E57" s="133" t="s">
        <v>121</v>
      </c>
      <c r="F57" s="18" t="s">
        <v>104</v>
      </c>
      <c r="G57" s="27">
        <v>221000</v>
      </c>
    </row>
    <row r="58" spans="1:7" ht="25.5">
      <c r="A58" s="259" t="s">
        <v>636</v>
      </c>
      <c r="B58" s="221" t="s">
        <v>435</v>
      </c>
      <c r="C58" s="14" t="s">
        <v>190</v>
      </c>
      <c r="D58" s="14" t="s">
        <v>322</v>
      </c>
      <c r="E58" s="168" t="s">
        <v>635</v>
      </c>
      <c r="F58" s="163"/>
      <c r="G58" s="26">
        <f>G59</f>
        <v>282420</v>
      </c>
    </row>
    <row r="59" spans="1:7" ht="25.5">
      <c r="A59" s="131" t="s">
        <v>168</v>
      </c>
      <c r="B59" s="135" t="s">
        <v>435</v>
      </c>
      <c r="C59" s="18" t="s">
        <v>190</v>
      </c>
      <c r="D59" s="18" t="s">
        <v>322</v>
      </c>
      <c r="E59" s="169" t="s">
        <v>635</v>
      </c>
      <c r="F59" s="165" t="s">
        <v>104</v>
      </c>
      <c r="G59" s="27">
        <v>282420</v>
      </c>
    </row>
    <row r="60" spans="1:7" ht="25.5">
      <c r="A60" s="259" t="s">
        <v>638</v>
      </c>
      <c r="B60" s="221" t="s">
        <v>435</v>
      </c>
      <c r="C60" s="14" t="s">
        <v>190</v>
      </c>
      <c r="D60" s="14" t="s">
        <v>322</v>
      </c>
      <c r="E60" s="168" t="s">
        <v>637</v>
      </c>
      <c r="F60" s="163"/>
      <c r="G60" s="26">
        <f>G61</f>
        <v>55600</v>
      </c>
    </row>
    <row r="61" spans="1:7" ht="25.5">
      <c r="A61" s="131" t="s">
        <v>168</v>
      </c>
      <c r="B61" s="135" t="s">
        <v>435</v>
      </c>
      <c r="C61" s="18" t="s">
        <v>190</v>
      </c>
      <c r="D61" s="18" t="s">
        <v>322</v>
      </c>
      <c r="E61" s="169" t="s">
        <v>637</v>
      </c>
      <c r="F61" s="165" t="s">
        <v>104</v>
      </c>
      <c r="G61" s="27">
        <v>55600</v>
      </c>
    </row>
    <row r="62" spans="1:7" ht="38.25">
      <c r="A62" s="55" t="s">
        <v>460</v>
      </c>
      <c r="B62" s="135" t="s">
        <v>435</v>
      </c>
      <c r="C62" s="14" t="s">
        <v>190</v>
      </c>
      <c r="D62" s="14" t="s">
        <v>322</v>
      </c>
      <c r="E62" s="14" t="s">
        <v>219</v>
      </c>
      <c r="F62" s="14"/>
      <c r="G62" s="26">
        <f>G63</f>
        <v>30000</v>
      </c>
    </row>
    <row r="63" spans="1:7" ht="38.25">
      <c r="A63" s="55" t="s">
        <v>478</v>
      </c>
      <c r="B63" s="135" t="s">
        <v>435</v>
      </c>
      <c r="C63" s="14" t="s">
        <v>190</v>
      </c>
      <c r="D63" s="14" t="s">
        <v>322</v>
      </c>
      <c r="E63" s="14" t="s">
        <v>218</v>
      </c>
      <c r="F63" s="14"/>
      <c r="G63" s="26">
        <f>G64</f>
        <v>30000</v>
      </c>
    </row>
    <row r="64" spans="1:7" ht="38.25">
      <c r="A64" s="55" t="s">
        <v>307</v>
      </c>
      <c r="B64" s="135" t="s">
        <v>435</v>
      </c>
      <c r="C64" s="14" t="s">
        <v>190</v>
      </c>
      <c r="D64" s="14" t="s">
        <v>322</v>
      </c>
      <c r="E64" s="14" t="s">
        <v>227</v>
      </c>
      <c r="F64" s="14"/>
      <c r="G64" s="26">
        <f>G65</f>
        <v>30000</v>
      </c>
    </row>
    <row r="65" spans="1:7" ht="25.5">
      <c r="A65" s="129" t="s">
        <v>113</v>
      </c>
      <c r="B65" s="135" t="s">
        <v>435</v>
      </c>
      <c r="C65" s="18" t="s">
        <v>190</v>
      </c>
      <c r="D65" s="18" t="s">
        <v>322</v>
      </c>
      <c r="E65" s="18" t="s">
        <v>227</v>
      </c>
      <c r="F65" s="18" t="s">
        <v>104</v>
      </c>
      <c r="G65" s="27">
        <v>30000</v>
      </c>
    </row>
    <row r="66" spans="1:7" ht="16.5">
      <c r="A66" s="62" t="s">
        <v>172</v>
      </c>
      <c r="B66" s="220" t="s">
        <v>435</v>
      </c>
      <c r="C66" s="61" t="s">
        <v>191</v>
      </c>
      <c r="D66" s="61"/>
      <c r="E66" s="61"/>
      <c r="F66" s="61"/>
      <c r="G66" s="63">
        <f>G67+G72</f>
        <v>6467400</v>
      </c>
    </row>
    <row r="67" spans="1:7" ht="15.75">
      <c r="A67" s="55" t="s">
        <v>173</v>
      </c>
      <c r="B67" s="135" t="s">
        <v>435</v>
      </c>
      <c r="C67" s="14" t="s">
        <v>191</v>
      </c>
      <c r="D67" s="14" t="s">
        <v>187</v>
      </c>
      <c r="E67" s="14"/>
      <c r="F67" s="14"/>
      <c r="G67" s="26">
        <f>G68</f>
        <v>40000</v>
      </c>
    </row>
    <row r="68" spans="1:7" ht="38.25">
      <c r="A68" s="114" t="s">
        <v>584</v>
      </c>
      <c r="B68" s="135" t="s">
        <v>435</v>
      </c>
      <c r="C68" s="14" t="s">
        <v>191</v>
      </c>
      <c r="D68" s="14" t="s">
        <v>187</v>
      </c>
      <c r="E68" s="163" t="s">
        <v>209</v>
      </c>
      <c r="F68" s="14"/>
      <c r="G68" s="26">
        <f>G69</f>
        <v>40000</v>
      </c>
    </row>
    <row r="69" spans="1:7" ht="25.5">
      <c r="A69" s="114" t="s">
        <v>224</v>
      </c>
      <c r="B69" s="135" t="s">
        <v>435</v>
      </c>
      <c r="C69" s="14" t="s">
        <v>191</v>
      </c>
      <c r="D69" s="14" t="s">
        <v>187</v>
      </c>
      <c r="E69" s="163" t="s">
        <v>213</v>
      </c>
      <c r="F69" s="14"/>
      <c r="G69" s="26">
        <f>G70</f>
        <v>40000</v>
      </c>
    </row>
    <row r="70" spans="1:7" ht="25.5">
      <c r="A70" s="55" t="s">
        <v>174</v>
      </c>
      <c r="B70" s="135" t="s">
        <v>435</v>
      </c>
      <c r="C70" s="14" t="s">
        <v>191</v>
      </c>
      <c r="D70" s="14" t="s">
        <v>187</v>
      </c>
      <c r="E70" s="163" t="s">
        <v>464</v>
      </c>
      <c r="F70" s="14"/>
      <c r="G70" s="26">
        <f>G71</f>
        <v>40000</v>
      </c>
    </row>
    <row r="71" spans="1:7" ht="25.5">
      <c r="A71" s="129" t="s">
        <v>113</v>
      </c>
      <c r="B71" s="135" t="s">
        <v>435</v>
      </c>
      <c r="C71" s="18" t="s">
        <v>191</v>
      </c>
      <c r="D71" s="18" t="s">
        <v>187</v>
      </c>
      <c r="E71" s="165" t="s">
        <v>464</v>
      </c>
      <c r="F71" s="18" t="s">
        <v>104</v>
      </c>
      <c r="G71" s="27">
        <v>40000</v>
      </c>
    </row>
    <row r="72" spans="1:7" ht="13.5" customHeight="1">
      <c r="A72" s="55" t="s">
        <v>463</v>
      </c>
      <c r="B72" s="135" t="s">
        <v>435</v>
      </c>
      <c r="C72" s="120" t="s">
        <v>191</v>
      </c>
      <c r="D72" s="120" t="s">
        <v>195</v>
      </c>
      <c r="E72" s="14"/>
      <c r="F72" s="53"/>
      <c r="G72" s="26">
        <f>G85+G78</f>
        <v>6427400</v>
      </c>
    </row>
    <row r="73" spans="1:7" ht="51" hidden="1">
      <c r="A73" s="59" t="s">
        <v>291</v>
      </c>
      <c r="B73" s="135" t="s">
        <v>435</v>
      </c>
      <c r="C73" s="121" t="s">
        <v>191</v>
      </c>
      <c r="D73" s="121" t="s">
        <v>195</v>
      </c>
      <c r="E73" s="115" t="s">
        <v>229</v>
      </c>
      <c r="F73" s="85"/>
      <c r="G73" s="84">
        <f>SUM(G74)</f>
        <v>0</v>
      </c>
    </row>
    <row r="74" spans="1:7" ht="25.5" hidden="1">
      <c r="A74" s="59" t="s">
        <v>292</v>
      </c>
      <c r="B74" s="135" t="s">
        <v>435</v>
      </c>
      <c r="C74" s="121" t="s">
        <v>191</v>
      </c>
      <c r="D74" s="121" t="s">
        <v>195</v>
      </c>
      <c r="E74" s="115" t="s">
        <v>230</v>
      </c>
      <c r="F74" s="85"/>
      <c r="G74" s="84">
        <f>SUM(G75)</f>
        <v>0</v>
      </c>
    </row>
    <row r="75" spans="1:7" ht="25.5" hidden="1">
      <c r="A75" s="59" t="s">
        <v>293</v>
      </c>
      <c r="B75" s="135" t="s">
        <v>435</v>
      </c>
      <c r="C75" s="121" t="s">
        <v>191</v>
      </c>
      <c r="D75" s="121" t="s">
        <v>195</v>
      </c>
      <c r="E75" s="115" t="s">
        <v>295</v>
      </c>
      <c r="F75" s="85"/>
      <c r="G75" s="84">
        <f>SUM(G76)</f>
        <v>0</v>
      </c>
    </row>
    <row r="76" spans="1:7" ht="25.5" hidden="1">
      <c r="A76" s="59" t="s">
        <v>294</v>
      </c>
      <c r="B76" s="135" t="s">
        <v>435</v>
      </c>
      <c r="C76" s="121" t="s">
        <v>191</v>
      </c>
      <c r="D76" s="121" t="s">
        <v>195</v>
      </c>
      <c r="E76" s="115" t="s">
        <v>296</v>
      </c>
      <c r="F76" s="85"/>
      <c r="G76" s="84">
        <f>SUM(G77)</f>
        <v>0</v>
      </c>
    </row>
    <row r="77" spans="1:7" ht="25.5" hidden="1">
      <c r="A77" s="87" t="s">
        <v>303</v>
      </c>
      <c r="B77" s="135" t="s">
        <v>435</v>
      </c>
      <c r="C77" s="122" t="s">
        <v>191</v>
      </c>
      <c r="D77" s="122" t="s">
        <v>195</v>
      </c>
      <c r="E77" s="116" t="s">
        <v>296</v>
      </c>
      <c r="F77" s="86" t="s">
        <v>320</v>
      </c>
      <c r="G77" s="117"/>
    </row>
    <row r="78" spans="1:7" ht="38.25">
      <c r="A78" s="128" t="s">
        <v>591</v>
      </c>
      <c r="B78" s="135" t="s">
        <v>435</v>
      </c>
      <c r="C78" s="120" t="s">
        <v>191</v>
      </c>
      <c r="D78" s="120" t="s">
        <v>195</v>
      </c>
      <c r="E78" s="163" t="s">
        <v>229</v>
      </c>
      <c r="F78" s="54"/>
      <c r="G78" s="26">
        <f>G79</f>
        <v>5551000</v>
      </c>
    </row>
    <row r="79" spans="1:7" ht="25.5">
      <c r="A79" s="128" t="s">
        <v>292</v>
      </c>
      <c r="B79" s="135" t="s">
        <v>435</v>
      </c>
      <c r="C79" s="14" t="s">
        <v>191</v>
      </c>
      <c r="D79" s="14" t="s">
        <v>195</v>
      </c>
      <c r="E79" s="163" t="s">
        <v>230</v>
      </c>
      <c r="F79" s="54"/>
      <c r="G79" s="26">
        <f>G80+G82</f>
        <v>5551000</v>
      </c>
    </row>
    <row r="80" spans="1:7" ht="25.5">
      <c r="A80" s="128" t="s">
        <v>466</v>
      </c>
      <c r="B80" s="135" t="s">
        <v>435</v>
      </c>
      <c r="C80" s="14" t="s">
        <v>191</v>
      </c>
      <c r="D80" s="14" t="s">
        <v>195</v>
      </c>
      <c r="E80" s="163" t="s">
        <v>465</v>
      </c>
      <c r="F80" s="54"/>
      <c r="G80" s="26">
        <f>G81</f>
        <v>500000</v>
      </c>
    </row>
    <row r="81" spans="1:7" ht="25.5">
      <c r="A81" s="129" t="s">
        <v>103</v>
      </c>
      <c r="B81" s="135" t="s">
        <v>435</v>
      </c>
      <c r="C81" s="18" t="s">
        <v>191</v>
      </c>
      <c r="D81" s="18" t="s">
        <v>195</v>
      </c>
      <c r="E81" s="165" t="s">
        <v>465</v>
      </c>
      <c r="F81" s="54" t="s">
        <v>104</v>
      </c>
      <c r="G81" s="27">
        <v>500000</v>
      </c>
    </row>
    <row r="82" spans="1:7" ht="76.5">
      <c r="A82" s="128" t="s">
        <v>640</v>
      </c>
      <c r="B82" s="135" t="s">
        <v>435</v>
      </c>
      <c r="C82" s="14" t="s">
        <v>191</v>
      </c>
      <c r="D82" s="14" t="s">
        <v>195</v>
      </c>
      <c r="E82" s="163" t="s">
        <v>639</v>
      </c>
      <c r="F82" s="173"/>
      <c r="G82" s="26">
        <f>G83</f>
        <v>5051000</v>
      </c>
    </row>
    <row r="83" spans="1:7" ht="25.5">
      <c r="A83" s="129" t="s">
        <v>103</v>
      </c>
      <c r="B83" s="135" t="s">
        <v>435</v>
      </c>
      <c r="C83" s="18" t="s">
        <v>191</v>
      </c>
      <c r="D83" s="18" t="s">
        <v>195</v>
      </c>
      <c r="E83" s="165" t="s">
        <v>639</v>
      </c>
      <c r="F83" s="174" t="s">
        <v>104</v>
      </c>
      <c r="G83" s="27">
        <v>5051000</v>
      </c>
    </row>
    <row r="84" spans="1:7" ht="38.25">
      <c r="A84" s="58" t="s">
        <v>467</v>
      </c>
      <c r="B84" s="135" t="s">
        <v>435</v>
      </c>
      <c r="C84" s="120" t="s">
        <v>191</v>
      </c>
      <c r="D84" s="120" t="s">
        <v>195</v>
      </c>
      <c r="E84" s="14" t="s">
        <v>219</v>
      </c>
      <c r="F84" s="53"/>
      <c r="G84" s="26">
        <f>G85</f>
        <v>876400</v>
      </c>
    </row>
    <row r="85" spans="1:7" ht="38.25">
      <c r="A85" s="128" t="s">
        <v>456</v>
      </c>
      <c r="B85" s="135" t="s">
        <v>435</v>
      </c>
      <c r="C85" s="120" t="s">
        <v>191</v>
      </c>
      <c r="D85" s="120" t="s">
        <v>195</v>
      </c>
      <c r="E85" s="14" t="s">
        <v>218</v>
      </c>
      <c r="F85" s="53"/>
      <c r="G85" s="26">
        <f>G86</f>
        <v>876400</v>
      </c>
    </row>
    <row r="86" spans="1:7" ht="38.25">
      <c r="A86" s="128" t="s">
        <v>468</v>
      </c>
      <c r="B86" s="135" t="s">
        <v>435</v>
      </c>
      <c r="C86" s="120" t="s">
        <v>191</v>
      </c>
      <c r="D86" s="120" t="s">
        <v>195</v>
      </c>
      <c r="E86" s="14" t="s">
        <v>370</v>
      </c>
      <c r="F86" s="53"/>
      <c r="G86" s="26">
        <f>G87</f>
        <v>876400</v>
      </c>
    </row>
    <row r="87" spans="1:7" ht="25.5">
      <c r="A87" s="129" t="s">
        <v>103</v>
      </c>
      <c r="B87" s="135" t="s">
        <v>435</v>
      </c>
      <c r="C87" s="123" t="s">
        <v>191</v>
      </c>
      <c r="D87" s="123" t="s">
        <v>195</v>
      </c>
      <c r="E87" s="18" t="s">
        <v>370</v>
      </c>
      <c r="F87" s="54" t="s">
        <v>104</v>
      </c>
      <c r="G87" s="27">
        <v>876400</v>
      </c>
    </row>
    <row r="88" spans="1:7" ht="16.5">
      <c r="A88" s="62" t="s">
        <v>308</v>
      </c>
      <c r="B88" s="220" t="s">
        <v>435</v>
      </c>
      <c r="C88" s="91" t="s">
        <v>192</v>
      </c>
      <c r="D88" s="91"/>
      <c r="E88" s="91"/>
      <c r="F88" s="91"/>
      <c r="G88" s="63">
        <f>G89+G111+G133</f>
        <v>2549000</v>
      </c>
    </row>
    <row r="89" spans="1:7" ht="15.75">
      <c r="A89" s="55" t="s">
        <v>309</v>
      </c>
      <c r="B89" s="135" t="s">
        <v>435</v>
      </c>
      <c r="C89" s="14" t="s">
        <v>192</v>
      </c>
      <c r="D89" s="14" t="s">
        <v>189</v>
      </c>
      <c r="E89" s="14"/>
      <c r="F89" s="14"/>
      <c r="G89" s="26">
        <f>G90</f>
        <v>50000</v>
      </c>
    </row>
    <row r="90" spans="1:7" ht="38.25">
      <c r="A90" s="119" t="s">
        <v>469</v>
      </c>
      <c r="B90" s="135" t="s">
        <v>435</v>
      </c>
      <c r="C90" s="14" t="s">
        <v>192</v>
      </c>
      <c r="D90" s="14" t="s">
        <v>189</v>
      </c>
      <c r="E90" s="13" t="s">
        <v>379</v>
      </c>
      <c r="F90" s="14"/>
      <c r="G90" s="26">
        <f>G91</f>
        <v>50000</v>
      </c>
    </row>
    <row r="91" spans="1:7" ht="51">
      <c r="A91" s="213" t="s">
        <v>470</v>
      </c>
      <c r="B91" s="135" t="s">
        <v>435</v>
      </c>
      <c r="C91" s="14" t="s">
        <v>192</v>
      </c>
      <c r="D91" s="14" t="s">
        <v>189</v>
      </c>
      <c r="E91" s="13" t="s">
        <v>380</v>
      </c>
      <c r="F91" s="14"/>
      <c r="G91" s="49">
        <f>G93</f>
        <v>50000</v>
      </c>
    </row>
    <row r="92" spans="1:7" ht="25.5">
      <c r="A92" s="214" t="s">
        <v>472</v>
      </c>
      <c r="B92" s="135" t="s">
        <v>435</v>
      </c>
      <c r="C92" s="14" t="s">
        <v>192</v>
      </c>
      <c r="D92" s="14" t="s">
        <v>189</v>
      </c>
      <c r="E92" s="13" t="s">
        <v>380</v>
      </c>
      <c r="F92" s="14"/>
      <c r="G92" s="49">
        <f>G93</f>
        <v>50000</v>
      </c>
    </row>
    <row r="93" spans="1:7" ht="24.75" customHeight="1">
      <c r="A93" s="129" t="s">
        <v>113</v>
      </c>
      <c r="B93" s="135" t="s">
        <v>435</v>
      </c>
      <c r="C93" s="18" t="s">
        <v>192</v>
      </c>
      <c r="D93" s="18" t="s">
        <v>189</v>
      </c>
      <c r="E93" s="150" t="s">
        <v>471</v>
      </c>
      <c r="F93" s="18" t="s">
        <v>104</v>
      </c>
      <c r="G93" s="50">
        <v>50000</v>
      </c>
    </row>
    <row r="94" spans="1:7" ht="15.75" hidden="1">
      <c r="A94" s="55" t="s">
        <v>309</v>
      </c>
      <c r="B94" s="135" t="s">
        <v>435</v>
      </c>
      <c r="C94" s="25" t="s">
        <v>192</v>
      </c>
      <c r="D94" s="25" t="s">
        <v>189</v>
      </c>
      <c r="E94" s="14" t="s">
        <v>233</v>
      </c>
      <c r="F94" s="14"/>
      <c r="G94" s="26">
        <f>G95+G98+G101</f>
        <v>0</v>
      </c>
    </row>
    <row r="95" spans="1:7" ht="38.25" hidden="1">
      <c r="A95" s="55" t="s">
        <v>310</v>
      </c>
      <c r="B95" s="135" t="s">
        <v>435</v>
      </c>
      <c r="C95" s="25" t="s">
        <v>192</v>
      </c>
      <c r="D95" s="25" t="s">
        <v>189</v>
      </c>
      <c r="E95" s="14" t="s">
        <v>232</v>
      </c>
      <c r="F95" s="14"/>
      <c r="G95" s="26">
        <f>G97</f>
        <v>0</v>
      </c>
    </row>
    <row r="96" spans="1:7" ht="15.75" hidden="1">
      <c r="A96" s="56" t="s">
        <v>92</v>
      </c>
      <c r="B96" s="135" t="s">
        <v>435</v>
      </c>
      <c r="C96" s="20" t="s">
        <v>192</v>
      </c>
      <c r="D96" s="20" t="s">
        <v>189</v>
      </c>
      <c r="E96" s="18" t="s">
        <v>232</v>
      </c>
      <c r="F96" s="18" t="s">
        <v>93</v>
      </c>
      <c r="G96" s="27">
        <f>G97</f>
        <v>0</v>
      </c>
    </row>
    <row r="97" spans="1:7" ht="51" hidden="1">
      <c r="A97" s="92" t="s">
        <v>84</v>
      </c>
      <c r="B97" s="135" t="s">
        <v>435</v>
      </c>
      <c r="C97" s="20" t="s">
        <v>192</v>
      </c>
      <c r="D97" s="20" t="s">
        <v>189</v>
      </c>
      <c r="E97" s="18" t="s">
        <v>232</v>
      </c>
      <c r="F97" s="18" t="s">
        <v>85</v>
      </c>
      <c r="G97" s="27">
        <v>0</v>
      </c>
    </row>
    <row r="98" spans="1:7" ht="38.25" hidden="1">
      <c r="A98" s="55" t="s">
        <v>311</v>
      </c>
      <c r="B98" s="135" t="s">
        <v>435</v>
      </c>
      <c r="C98" s="25" t="s">
        <v>192</v>
      </c>
      <c r="D98" s="14" t="s">
        <v>189</v>
      </c>
      <c r="E98" s="14" t="s">
        <v>242</v>
      </c>
      <c r="F98" s="14"/>
      <c r="G98" s="26">
        <f>G100</f>
        <v>0</v>
      </c>
    </row>
    <row r="99" spans="1:7" ht="15.75" hidden="1">
      <c r="A99" s="56" t="s">
        <v>92</v>
      </c>
      <c r="B99" s="135" t="s">
        <v>435</v>
      </c>
      <c r="C99" s="20" t="s">
        <v>192</v>
      </c>
      <c r="D99" s="18" t="s">
        <v>189</v>
      </c>
      <c r="E99" s="18" t="s">
        <v>242</v>
      </c>
      <c r="F99" s="18" t="s">
        <v>324</v>
      </c>
      <c r="G99" s="27">
        <f>G100</f>
        <v>0</v>
      </c>
    </row>
    <row r="100" spans="1:7" ht="48" customHeight="1" hidden="1">
      <c r="A100" s="92" t="s">
        <v>84</v>
      </c>
      <c r="B100" s="135" t="s">
        <v>435</v>
      </c>
      <c r="C100" s="20" t="s">
        <v>192</v>
      </c>
      <c r="D100" s="18" t="s">
        <v>189</v>
      </c>
      <c r="E100" s="18" t="s">
        <v>242</v>
      </c>
      <c r="F100" s="18" t="s">
        <v>85</v>
      </c>
      <c r="G100" s="27">
        <v>0</v>
      </c>
    </row>
    <row r="101" spans="1:7" ht="15.75" hidden="1">
      <c r="A101" s="55" t="s">
        <v>178</v>
      </c>
      <c r="B101" s="135" t="s">
        <v>435</v>
      </c>
      <c r="C101" s="14" t="s">
        <v>192</v>
      </c>
      <c r="D101" s="14" t="s">
        <v>189</v>
      </c>
      <c r="E101" s="25" t="s">
        <v>241</v>
      </c>
      <c r="F101" s="14"/>
      <c r="G101" s="26">
        <f>G106+G104+G103+G107</f>
        <v>0</v>
      </c>
    </row>
    <row r="102" spans="1:7" ht="25.5" hidden="1">
      <c r="A102" s="129" t="s">
        <v>113</v>
      </c>
      <c r="B102" s="135" t="s">
        <v>435</v>
      </c>
      <c r="C102" s="18" t="s">
        <v>192</v>
      </c>
      <c r="D102" s="18" t="s">
        <v>189</v>
      </c>
      <c r="E102" s="20" t="s">
        <v>241</v>
      </c>
      <c r="F102" s="18" t="s">
        <v>104</v>
      </c>
      <c r="G102" s="27">
        <f>G103+G104</f>
        <v>0</v>
      </c>
    </row>
    <row r="103" spans="1:7" ht="25.5" hidden="1">
      <c r="A103" s="56" t="s">
        <v>97</v>
      </c>
      <c r="B103" s="135" t="s">
        <v>435</v>
      </c>
      <c r="C103" s="18" t="s">
        <v>192</v>
      </c>
      <c r="D103" s="18" t="s">
        <v>189</v>
      </c>
      <c r="E103" s="20" t="s">
        <v>241</v>
      </c>
      <c r="F103" s="18" t="s">
        <v>96</v>
      </c>
      <c r="G103" s="27"/>
    </row>
    <row r="104" spans="1:7" ht="25.5" hidden="1">
      <c r="A104" s="56" t="s">
        <v>303</v>
      </c>
      <c r="B104" s="135" t="s">
        <v>435</v>
      </c>
      <c r="C104" s="18" t="s">
        <v>192</v>
      </c>
      <c r="D104" s="18" t="s">
        <v>189</v>
      </c>
      <c r="E104" s="20" t="s">
        <v>241</v>
      </c>
      <c r="F104" s="18" t="s">
        <v>320</v>
      </c>
      <c r="G104" s="27">
        <v>0</v>
      </c>
    </row>
    <row r="105" spans="1:7" ht="15.75" hidden="1">
      <c r="A105" s="56" t="s">
        <v>92</v>
      </c>
      <c r="B105" s="135" t="s">
        <v>435</v>
      </c>
      <c r="C105" s="18" t="s">
        <v>192</v>
      </c>
      <c r="D105" s="18" t="s">
        <v>189</v>
      </c>
      <c r="E105" s="20" t="s">
        <v>241</v>
      </c>
      <c r="F105" s="18" t="s">
        <v>93</v>
      </c>
      <c r="G105" s="27">
        <f>G106+G107</f>
        <v>0</v>
      </c>
    </row>
    <row r="106" spans="1:7" ht="39" hidden="1">
      <c r="A106" s="93" t="s">
        <v>87</v>
      </c>
      <c r="B106" s="135" t="s">
        <v>435</v>
      </c>
      <c r="C106" s="18" t="s">
        <v>192</v>
      </c>
      <c r="D106" s="18" t="s">
        <v>189</v>
      </c>
      <c r="E106" s="20" t="s">
        <v>241</v>
      </c>
      <c r="F106" s="18" t="s">
        <v>86</v>
      </c>
      <c r="G106" s="27">
        <v>0</v>
      </c>
    </row>
    <row r="107" spans="1:7" ht="25.5" hidden="1">
      <c r="A107" s="56" t="s">
        <v>367</v>
      </c>
      <c r="B107" s="135" t="s">
        <v>435</v>
      </c>
      <c r="C107" s="18" t="s">
        <v>192</v>
      </c>
      <c r="D107" s="18" t="s">
        <v>189</v>
      </c>
      <c r="E107" s="20" t="s">
        <v>241</v>
      </c>
      <c r="F107" s="18" t="s">
        <v>281</v>
      </c>
      <c r="G107" s="27">
        <v>0</v>
      </c>
    </row>
    <row r="108" spans="1:7" ht="25.5" hidden="1">
      <c r="A108" s="55" t="s">
        <v>251</v>
      </c>
      <c r="B108" s="135" t="s">
        <v>435</v>
      </c>
      <c r="C108" s="14" t="s">
        <v>192</v>
      </c>
      <c r="D108" s="14" t="s">
        <v>189</v>
      </c>
      <c r="E108" s="25" t="s">
        <v>250</v>
      </c>
      <c r="F108" s="14"/>
      <c r="G108" s="26">
        <f>SUM(G110)</f>
        <v>0</v>
      </c>
    </row>
    <row r="109" spans="1:7" ht="25.5" hidden="1">
      <c r="A109" s="129" t="s">
        <v>113</v>
      </c>
      <c r="B109" s="135" t="s">
        <v>435</v>
      </c>
      <c r="C109" s="18" t="s">
        <v>192</v>
      </c>
      <c r="D109" s="18" t="s">
        <v>189</v>
      </c>
      <c r="E109" s="20" t="s">
        <v>250</v>
      </c>
      <c r="F109" s="18" t="s">
        <v>104</v>
      </c>
      <c r="G109" s="27">
        <f>G110</f>
        <v>0</v>
      </c>
    </row>
    <row r="110" spans="1:7" ht="25.5" hidden="1">
      <c r="A110" s="56" t="s">
        <v>97</v>
      </c>
      <c r="B110" s="135" t="s">
        <v>435</v>
      </c>
      <c r="C110" s="18" t="s">
        <v>192</v>
      </c>
      <c r="D110" s="18" t="s">
        <v>189</v>
      </c>
      <c r="E110" s="20" t="s">
        <v>250</v>
      </c>
      <c r="F110" s="18" t="s">
        <v>96</v>
      </c>
      <c r="G110" s="27">
        <v>0</v>
      </c>
    </row>
    <row r="111" spans="1:7" ht="15.75">
      <c r="A111" s="55" t="s">
        <v>312</v>
      </c>
      <c r="B111" s="135" t="s">
        <v>435</v>
      </c>
      <c r="C111" s="14" t="s">
        <v>192</v>
      </c>
      <c r="D111" s="14" t="s">
        <v>190</v>
      </c>
      <c r="E111" s="14"/>
      <c r="F111" s="14"/>
      <c r="G111" s="26">
        <f>G112+G122+G116+G119</f>
        <v>2399000</v>
      </c>
    </row>
    <row r="112" spans="1:7" ht="0.75" customHeight="1">
      <c r="A112" s="151"/>
      <c r="B112" s="135"/>
      <c r="C112" s="14"/>
      <c r="D112" s="14"/>
      <c r="E112" s="14"/>
      <c r="F112" s="14"/>
      <c r="G112" s="26"/>
    </row>
    <row r="113" spans="1:7" ht="15.75" hidden="1">
      <c r="A113" s="55"/>
      <c r="B113" s="135"/>
      <c r="C113" s="14"/>
      <c r="D113" s="14"/>
      <c r="E113" s="14"/>
      <c r="F113" s="14"/>
      <c r="G113" s="26"/>
    </row>
    <row r="114" spans="1:7" ht="15.75" hidden="1">
      <c r="A114" s="55"/>
      <c r="B114" s="135"/>
      <c r="C114" s="14"/>
      <c r="D114" s="14"/>
      <c r="E114" s="14"/>
      <c r="F114" s="14"/>
      <c r="G114" s="26"/>
    </row>
    <row r="115" spans="1:7" ht="15.75" hidden="1">
      <c r="A115" s="129"/>
      <c r="B115" s="135"/>
      <c r="C115" s="18"/>
      <c r="D115" s="18"/>
      <c r="E115" s="18"/>
      <c r="F115" s="18"/>
      <c r="G115" s="27"/>
    </row>
    <row r="116" spans="1:7" ht="51">
      <c r="A116" s="128" t="s">
        <v>573</v>
      </c>
      <c r="B116" s="221" t="s">
        <v>435</v>
      </c>
      <c r="C116" s="14" t="s">
        <v>192</v>
      </c>
      <c r="D116" s="14" t="s">
        <v>190</v>
      </c>
      <c r="E116" s="14" t="s">
        <v>550</v>
      </c>
      <c r="F116" s="14"/>
      <c r="G116" s="26">
        <f>G117</f>
        <v>125000</v>
      </c>
    </row>
    <row r="117" spans="1:7" ht="25.5">
      <c r="A117" s="128" t="s">
        <v>574</v>
      </c>
      <c r="B117" s="221" t="s">
        <v>435</v>
      </c>
      <c r="C117" s="14" t="s">
        <v>192</v>
      </c>
      <c r="D117" s="14" t="s">
        <v>190</v>
      </c>
      <c r="E117" s="14" t="s">
        <v>550</v>
      </c>
      <c r="F117" s="14"/>
      <c r="G117" s="26">
        <f>G118</f>
        <v>125000</v>
      </c>
    </row>
    <row r="118" spans="1:7" ht="25.5">
      <c r="A118" s="129" t="s">
        <v>113</v>
      </c>
      <c r="B118" s="135" t="s">
        <v>435</v>
      </c>
      <c r="C118" s="18" t="s">
        <v>192</v>
      </c>
      <c r="D118" s="18" t="s">
        <v>190</v>
      </c>
      <c r="E118" s="18" t="s">
        <v>550</v>
      </c>
      <c r="F118" s="18" t="s">
        <v>104</v>
      </c>
      <c r="G118" s="27">
        <v>125000</v>
      </c>
    </row>
    <row r="119" spans="1:7" ht="15.75" hidden="1">
      <c r="A119" s="128"/>
      <c r="B119" s="221"/>
      <c r="C119" s="14"/>
      <c r="D119" s="14"/>
      <c r="E119" s="14"/>
      <c r="F119" s="18"/>
      <c r="G119" s="26"/>
    </row>
    <row r="120" spans="1:7" ht="15.75" hidden="1">
      <c r="A120" s="128"/>
      <c r="B120" s="221"/>
      <c r="C120" s="14"/>
      <c r="D120" s="14"/>
      <c r="E120" s="14"/>
      <c r="F120" s="18"/>
      <c r="G120" s="26"/>
    </row>
    <row r="121" spans="1:7" ht="15.75" hidden="1">
      <c r="A121" s="129"/>
      <c r="B121" s="135"/>
      <c r="C121" s="18"/>
      <c r="D121" s="18"/>
      <c r="E121" s="18"/>
      <c r="F121" s="18"/>
      <c r="G121" s="27"/>
    </row>
    <row r="122" spans="1:7" ht="38.25">
      <c r="A122" s="55" t="s">
        <v>460</v>
      </c>
      <c r="B122" s="135" t="s">
        <v>435</v>
      </c>
      <c r="C122" s="14" t="s">
        <v>192</v>
      </c>
      <c r="D122" s="14" t="s">
        <v>190</v>
      </c>
      <c r="E122" s="14" t="s">
        <v>219</v>
      </c>
      <c r="F122" s="14"/>
      <c r="G122" s="26">
        <f>G123</f>
        <v>2274000</v>
      </c>
    </row>
    <row r="123" spans="1:7" ht="15.75">
      <c r="A123" s="55" t="s">
        <v>178</v>
      </c>
      <c r="B123" s="135" t="s">
        <v>435</v>
      </c>
      <c r="C123" s="14" t="s">
        <v>192</v>
      </c>
      <c r="D123" s="14" t="s">
        <v>190</v>
      </c>
      <c r="E123" s="14" t="s">
        <v>234</v>
      </c>
      <c r="F123" s="14"/>
      <c r="G123" s="26">
        <f>G124</f>
        <v>2274000</v>
      </c>
    </row>
    <row r="124" spans="1:7" ht="15.75">
      <c r="A124" s="55" t="s">
        <v>312</v>
      </c>
      <c r="B124" s="135" t="s">
        <v>435</v>
      </c>
      <c r="C124" s="14" t="s">
        <v>192</v>
      </c>
      <c r="D124" s="14" t="s">
        <v>190</v>
      </c>
      <c r="E124" s="14" t="s">
        <v>246</v>
      </c>
      <c r="F124" s="14"/>
      <c r="G124" s="26">
        <f>G125+G127+G129</f>
        <v>2274000</v>
      </c>
    </row>
    <row r="125" spans="1:7" ht="15.75">
      <c r="A125" s="55" t="s">
        <v>313</v>
      </c>
      <c r="B125" s="135" t="s">
        <v>435</v>
      </c>
      <c r="C125" s="14" t="s">
        <v>192</v>
      </c>
      <c r="D125" s="14" t="s">
        <v>190</v>
      </c>
      <c r="E125" s="14" t="s">
        <v>245</v>
      </c>
      <c r="F125" s="14"/>
      <c r="G125" s="26">
        <f>G126</f>
        <v>404000</v>
      </c>
    </row>
    <row r="126" spans="1:7" ht="25.5">
      <c r="A126" s="129" t="s">
        <v>113</v>
      </c>
      <c r="B126" s="135" t="s">
        <v>435</v>
      </c>
      <c r="C126" s="44" t="s">
        <v>192</v>
      </c>
      <c r="D126" s="44" t="s">
        <v>190</v>
      </c>
      <c r="E126" s="44" t="s">
        <v>245</v>
      </c>
      <c r="F126" s="44" t="s">
        <v>104</v>
      </c>
      <c r="G126" s="27">
        <v>404000</v>
      </c>
    </row>
    <row r="127" spans="1:7" ht="15.75">
      <c r="A127" s="55" t="s">
        <v>180</v>
      </c>
      <c r="B127" s="135" t="s">
        <v>435</v>
      </c>
      <c r="C127" s="14" t="s">
        <v>192</v>
      </c>
      <c r="D127" s="14" t="s">
        <v>190</v>
      </c>
      <c r="E127" s="14" t="s">
        <v>244</v>
      </c>
      <c r="F127" s="14"/>
      <c r="G127" s="26">
        <f>G128</f>
        <v>1155000</v>
      </c>
    </row>
    <row r="128" spans="1:7" ht="25.5">
      <c r="A128" s="129" t="s">
        <v>113</v>
      </c>
      <c r="B128" s="135" t="s">
        <v>435</v>
      </c>
      <c r="C128" s="18" t="s">
        <v>192</v>
      </c>
      <c r="D128" s="18" t="s">
        <v>190</v>
      </c>
      <c r="E128" s="18" t="s">
        <v>244</v>
      </c>
      <c r="F128" s="18" t="s">
        <v>104</v>
      </c>
      <c r="G128" s="27">
        <v>1155000</v>
      </c>
    </row>
    <row r="129" spans="1:7" ht="25.5">
      <c r="A129" s="55" t="s">
        <v>181</v>
      </c>
      <c r="B129" s="135" t="s">
        <v>435</v>
      </c>
      <c r="C129" s="14" t="s">
        <v>192</v>
      </c>
      <c r="D129" s="14" t="s">
        <v>190</v>
      </c>
      <c r="E129" s="14" t="s">
        <v>243</v>
      </c>
      <c r="F129" s="14"/>
      <c r="G129" s="26">
        <f>G130</f>
        <v>715000</v>
      </c>
    </row>
    <row r="130" spans="1:7" ht="25.5">
      <c r="A130" s="129" t="s">
        <v>113</v>
      </c>
      <c r="B130" s="135" t="s">
        <v>435</v>
      </c>
      <c r="C130" s="18" t="s">
        <v>192</v>
      </c>
      <c r="D130" s="18" t="s">
        <v>190</v>
      </c>
      <c r="E130" s="18" t="s">
        <v>243</v>
      </c>
      <c r="F130" s="18" t="s">
        <v>104</v>
      </c>
      <c r="G130" s="27">
        <v>715000</v>
      </c>
    </row>
    <row r="131" spans="1:7" ht="15.75" hidden="1">
      <c r="A131" s="56" t="s">
        <v>116</v>
      </c>
      <c r="B131" s="135" t="s">
        <v>435</v>
      </c>
      <c r="C131" s="18" t="s">
        <v>192</v>
      </c>
      <c r="D131" s="18" t="s">
        <v>190</v>
      </c>
      <c r="E131" s="18" t="s">
        <v>243</v>
      </c>
      <c r="F131" s="18" t="s">
        <v>109</v>
      </c>
      <c r="G131" s="27">
        <f>G132</f>
        <v>0</v>
      </c>
    </row>
    <row r="132" spans="1:7" ht="25.5" hidden="1">
      <c r="A132" s="56" t="s">
        <v>275</v>
      </c>
      <c r="B132" s="135" t="s">
        <v>435</v>
      </c>
      <c r="C132" s="18" t="s">
        <v>192</v>
      </c>
      <c r="D132" s="18" t="s">
        <v>190</v>
      </c>
      <c r="E132" s="18" t="s">
        <v>243</v>
      </c>
      <c r="F132" s="18" t="s">
        <v>271</v>
      </c>
      <c r="G132" s="27">
        <v>0</v>
      </c>
    </row>
    <row r="133" spans="1:7" ht="38.25">
      <c r="A133" s="151" t="s">
        <v>555</v>
      </c>
      <c r="B133" s="135" t="s">
        <v>435</v>
      </c>
      <c r="C133" s="14" t="s">
        <v>192</v>
      </c>
      <c r="D133" s="14" t="s">
        <v>192</v>
      </c>
      <c r="E133" s="14" t="s">
        <v>226</v>
      </c>
      <c r="F133" s="14"/>
      <c r="G133" s="26">
        <f>G134</f>
        <v>100000</v>
      </c>
    </row>
    <row r="134" spans="1:7" ht="25.5">
      <c r="A134" s="55" t="s">
        <v>473</v>
      </c>
      <c r="B134" s="135" t="s">
        <v>435</v>
      </c>
      <c r="C134" s="14" t="s">
        <v>231</v>
      </c>
      <c r="D134" s="14" t="s">
        <v>192</v>
      </c>
      <c r="E134" s="14" t="s">
        <v>225</v>
      </c>
      <c r="F134" s="14"/>
      <c r="G134" s="27">
        <f>G135</f>
        <v>100000</v>
      </c>
    </row>
    <row r="135" spans="1:7" ht="25.5">
      <c r="A135" s="55" t="s">
        <v>205</v>
      </c>
      <c r="B135" s="135" t="s">
        <v>435</v>
      </c>
      <c r="C135" s="14" t="s">
        <v>231</v>
      </c>
      <c r="D135" s="14" t="s">
        <v>192</v>
      </c>
      <c r="E135" s="14" t="s">
        <v>474</v>
      </c>
      <c r="F135" s="14"/>
      <c r="G135" s="27">
        <f>G136</f>
        <v>100000</v>
      </c>
    </row>
    <row r="136" spans="1:7" ht="25.5">
      <c r="A136" s="129" t="s">
        <v>113</v>
      </c>
      <c r="B136" s="135" t="s">
        <v>435</v>
      </c>
      <c r="C136" s="18" t="s">
        <v>192</v>
      </c>
      <c r="D136" s="18" t="s">
        <v>192</v>
      </c>
      <c r="E136" s="18" t="s">
        <v>474</v>
      </c>
      <c r="F136" s="18" t="s">
        <v>104</v>
      </c>
      <c r="G136" s="27">
        <v>100000</v>
      </c>
    </row>
    <row r="137" spans="1:7" ht="25.5">
      <c r="A137" s="262" t="s">
        <v>585</v>
      </c>
      <c r="B137" s="326" t="s">
        <v>435</v>
      </c>
      <c r="C137" s="260" t="s">
        <v>641</v>
      </c>
      <c r="D137" s="260" t="s">
        <v>192</v>
      </c>
      <c r="E137" s="260" t="s">
        <v>575</v>
      </c>
      <c r="F137" s="327"/>
      <c r="G137" s="263">
        <f>G138</f>
        <v>750000</v>
      </c>
    </row>
    <row r="138" spans="1:7" ht="38.25">
      <c r="A138" s="128" t="s">
        <v>551</v>
      </c>
      <c r="B138" s="221" t="s">
        <v>435</v>
      </c>
      <c r="C138" s="14" t="s">
        <v>641</v>
      </c>
      <c r="D138" s="14" t="s">
        <v>192</v>
      </c>
      <c r="E138" s="14" t="s">
        <v>576</v>
      </c>
      <c r="F138" s="18"/>
      <c r="G138" s="27">
        <f>G139</f>
        <v>750000</v>
      </c>
    </row>
    <row r="139" spans="1:7" ht="25.5">
      <c r="A139" s="129" t="s">
        <v>113</v>
      </c>
      <c r="B139" s="135" t="s">
        <v>435</v>
      </c>
      <c r="C139" s="18" t="s">
        <v>641</v>
      </c>
      <c r="D139" s="18" t="s">
        <v>192</v>
      </c>
      <c r="E139" s="18" t="s">
        <v>576</v>
      </c>
      <c r="F139" s="18" t="s">
        <v>104</v>
      </c>
      <c r="G139" s="27">
        <v>750000</v>
      </c>
    </row>
    <row r="140" spans="1:7" ht="16.5">
      <c r="A140" s="62" t="s">
        <v>182</v>
      </c>
      <c r="B140" s="220" t="s">
        <v>435</v>
      </c>
      <c r="C140" s="61" t="s">
        <v>194</v>
      </c>
      <c r="D140" s="61"/>
      <c r="E140" s="61"/>
      <c r="F140" s="61"/>
      <c r="G140" s="63">
        <f>G141+G155</f>
        <v>5789669</v>
      </c>
    </row>
    <row r="141" spans="1:7" ht="15.75">
      <c r="A141" s="55" t="s">
        <v>183</v>
      </c>
      <c r="B141" s="135" t="s">
        <v>435</v>
      </c>
      <c r="C141" s="14" t="s">
        <v>194</v>
      </c>
      <c r="D141" s="14" t="s">
        <v>187</v>
      </c>
      <c r="E141" s="14"/>
      <c r="F141" s="14"/>
      <c r="G141" s="26">
        <f>G146+G142</f>
        <v>4549069</v>
      </c>
    </row>
    <row r="142" spans="1:7" ht="38.25">
      <c r="A142" s="55" t="s">
        <v>552</v>
      </c>
      <c r="B142" s="135" t="s">
        <v>435</v>
      </c>
      <c r="C142" s="14" t="s">
        <v>194</v>
      </c>
      <c r="D142" s="14" t="s">
        <v>187</v>
      </c>
      <c r="E142" s="163" t="s">
        <v>475</v>
      </c>
      <c r="F142" s="14"/>
      <c r="G142" s="26">
        <f>G143</f>
        <v>0</v>
      </c>
    </row>
    <row r="143" spans="1:7" ht="38.25">
      <c r="A143" s="55" t="s">
        <v>553</v>
      </c>
      <c r="B143" s="135" t="s">
        <v>435</v>
      </c>
      <c r="C143" s="14" t="s">
        <v>194</v>
      </c>
      <c r="D143" s="14" t="s">
        <v>187</v>
      </c>
      <c r="E143" s="163" t="s">
        <v>476</v>
      </c>
      <c r="F143" s="14"/>
      <c r="G143" s="26">
        <f>G144</f>
        <v>0</v>
      </c>
    </row>
    <row r="144" spans="1:7" ht="38.25">
      <c r="A144" s="55" t="s">
        <v>554</v>
      </c>
      <c r="B144" s="135" t="s">
        <v>435</v>
      </c>
      <c r="C144" s="14" t="s">
        <v>194</v>
      </c>
      <c r="D144" s="14" t="s">
        <v>187</v>
      </c>
      <c r="E144" s="163" t="s">
        <v>477</v>
      </c>
      <c r="F144" s="14"/>
      <c r="G144" s="26">
        <f>G145</f>
        <v>0</v>
      </c>
    </row>
    <row r="145" spans="1:7" ht="25.5">
      <c r="A145" s="129" t="s">
        <v>113</v>
      </c>
      <c r="B145" s="135" t="s">
        <v>435</v>
      </c>
      <c r="C145" s="18" t="s">
        <v>194</v>
      </c>
      <c r="D145" s="18" t="s">
        <v>187</v>
      </c>
      <c r="E145" s="165" t="s">
        <v>477</v>
      </c>
      <c r="F145" s="18" t="s">
        <v>104</v>
      </c>
      <c r="G145" s="27">
        <v>0</v>
      </c>
    </row>
    <row r="146" spans="1:7" ht="38.25">
      <c r="A146" s="55" t="s">
        <v>491</v>
      </c>
      <c r="B146" s="135" t="s">
        <v>435</v>
      </c>
      <c r="C146" s="14" t="s">
        <v>194</v>
      </c>
      <c r="D146" s="14" t="s">
        <v>187</v>
      </c>
      <c r="E146" s="14" t="s">
        <v>219</v>
      </c>
      <c r="F146" s="14"/>
      <c r="G146" s="26">
        <f>G147</f>
        <v>4549069</v>
      </c>
    </row>
    <row r="147" spans="1:7" ht="38.25">
      <c r="A147" s="55" t="s">
        <v>478</v>
      </c>
      <c r="B147" s="135" t="s">
        <v>435</v>
      </c>
      <c r="C147" s="14" t="s">
        <v>194</v>
      </c>
      <c r="D147" s="14" t="s">
        <v>187</v>
      </c>
      <c r="E147" s="14" t="s">
        <v>218</v>
      </c>
      <c r="F147" s="14"/>
      <c r="G147" s="26">
        <f>G148+G153</f>
        <v>4549069</v>
      </c>
    </row>
    <row r="148" spans="1:7" ht="25.5">
      <c r="A148" s="55" t="s">
        <v>314</v>
      </c>
      <c r="B148" s="135" t="s">
        <v>435</v>
      </c>
      <c r="C148" s="14" t="s">
        <v>194</v>
      </c>
      <c r="D148" s="14" t="s">
        <v>187</v>
      </c>
      <c r="E148" s="14" t="s">
        <v>220</v>
      </c>
      <c r="F148" s="14"/>
      <c r="G148" s="26">
        <f>G149+G150+G151+G152</f>
        <v>4509900</v>
      </c>
    </row>
    <row r="149" spans="1:7" ht="15.75">
      <c r="A149" s="56" t="s">
        <v>119</v>
      </c>
      <c r="B149" s="135" t="s">
        <v>435</v>
      </c>
      <c r="C149" s="18" t="s">
        <v>194</v>
      </c>
      <c r="D149" s="18" t="s">
        <v>187</v>
      </c>
      <c r="E149" s="18" t="s">
        <v>220</v>
      </c>
      <c r="F149" s="18" t="s">
        <v>112</v>
      </c>
      <c r="G149" s="27">
        <v>2643200</v>
      </c>
    </row>
    <row r="150" spans="1:7" ht="25.5">
      <c r="A150" s="129" t="s">
        <v>113</v>
      </c>
      <c r="B150" s="135" t="s">
        <v>435</v>
      </c>
      <c r="C150" s="18" t="s">
        <v>194</v>
      </c>
      <c r="D150" s="18" t="s">
        <v>187</v>
      </c>
      <c r="E150" s="18" t="s">
        <v>220</v>
      </c>
      <c r="F150" s="18" t="s">
        <v>104</v>
      </c>
      <c r="G150" s="27">
        <v>1866700</v>
      </c>
    </row>
    <row r="151" spans="1:7" ht="15.75">
      <c r="A151" s="56" t="s">
        <v>115</v>
      </c>
      <c r="B151" s="135" t="s">
        <v>435</v>
      </c>
      <c r="C151" s="18" t="s">
        <v>194</v>
      </c>
      <c r="D151" s="18" t="s">
        <v>187</v>
      </c>
      <c r="E151" s="18" t="s">
        <v>220</v>
      </c>
      <c r="F151" s="18" t="s">
        <v>107</v>
      </c>
      <c r="G151" s="27">
        <v>0</v>
      </c>
    </row>
    <row r="152" spans="1:7" ht="15.75">
      <c r="A152" s="56" t="s">
        <v>114</v>
      </c>
      <c r="B152" s="135" t="s">
        <v>435</v>
      </c>
      <c r="C152" s="18" t="s">
        <v>194</v>
      </c>
      <c r="D152" s="18" t="s">
        <v>187</v>
      </c>
      <c r="E152" s="18" t="s">
        <v>220</v>
      </c>
      <c r="F152" s="18" t="s">
        <v>108</v>
      </c>
      <c r="G152" s="27">
        <v>0</v>
      </c>
    </row>
    <row r="153" spans="1:7" ht="51">
      <c r="A153" s="55" t="s">
        <v>634</v>
      </c>
      <c r="B153" s="221" t="s">
        <v>435</v>
      </c>
      <c r="C153" s="14" t="s">
        <v>187</v>
      </c>
      <c r="D153" s="14" t="s">
        <v>191</v>
      </c>
      <c r="E153" s="163" t="s">
        <v>633</v>
      </c>
      <c r="F153" s="14"/>
      <c r="G153" s="26">
        <f>G154</f>
        <v>39169</v>
      </c>
    </row>
    <row r="154" spans="1:7" ht="25.5">
      <c r="A154" s="129" t="s">
        <v>113</v>
      </c>
      <c r="B154" s="135" t="s">
        <v>435</v>
      </c>
      <c r="C154" s="18" t="s">
        <v>187</v>
      </c>
      <c r="D154" s="18" t="s">
        <v>191</v>
      </c>
      <c r="E154" s="165" t="s">
        <v>633</v>
      </c>
      <c r="F154" s="18" t="s">
        <v>104</v>
      </c>
      <c r="G154" s="27">
        <v>39169</v>
      </c>
    </row>
    <row r="155" spans="1:7" ht="15.75">
      <c r="A155" s="55" t="s">
        <v>184</v>
      </c>
      <c r="B155" s="135" t="s">
        <v>435</v>
      </c>
      <c r="C155" s="14" t="s">
        <v>194</v>
      </c>
      <c r="D155" s="14" t="s">
        <v>191</v>
      </c>
      <c r="E155" s="14"/>
      <c r="F155" s="14"/>
      <c r="G155" s="26">
        <f>G156</f>
        <v>1240600</v>
      </c>
    </row>
    <row r="156" spans="1:7" ht="38.25">
      <c r="A156" s="55" t="s">
        <v>460</v>
      </c>
      <c r="B156" s="135" t="s">
        <v>435</v>
      </c>
      <c r="C156" s="14" t="s">
        <v>194</v>
      </c>
      <c r="D156" s="14" t="s">
        <v>191</v>
      </c>
      <c r="E156" s="14" t="s">
        <v>219</v>
      </c>
      <c r="F156" s="14"/>
      <c r="G156" s="26">
        <f>G157</f>
        <v>1240600</v>
      </c>
    </row>
    <row r="157" spans="1:7" ht="38.25">
      <c r="A157" s="55" t="s">
        <v>478</v>
      </c>
      <c r="B157" s="135" t="s">
        <v>435</v>
      </c>
      <c r="C157" s="14" t="s">
        <v>194</v>
      </c>
      <c r="D157" s="14" t="s">
        <v>191</v>
      </c>
      <c r="E157" s="14" t="s">
        <v>218</v>
      </c>
      <c r="F157" s="14"/>
      <c r="G157" s="26">
        <f>G158+G166</f>
        <v>1240600</v>
      </c>
    </row>
    <row r="158" spans="1:7" ht="25.5" hidden="1">
      <c r="A158" s="55" t="s">
        <v>333</v>
      </c>
      <c r="B158" s="135" t="s">
        <v>435</v>
      </c>
      <c r="C158" s="14" t="s">
        <v>194</v>
      </c>
      <c r="D158" s="14" t="s">
        <v>191</v>
      </c>
      <c r="E158" s="14" t="s">
        <v>217</v>
      </c>
      <c r="F158" s="14"/>
      <c r="G158" s="26">
        <f>G160+G161+G165+G163</f>
        <v>0</v>
      </c>
    </row>
    <row r="159" spans="1:7" ht="15.75" hidden="1">
      <c r="A159" s="56" t="s">
        <v>119</v>
      </c>
      <c r="B159" s="135" t="s">
        <v>435</v>
      </c>
      <c r="C159" s="18" t="s">
        <v>194</v>
      </c>
      <c r="D159" s="18" t="s">
        <v>191</v>
      </c>
      <c r="E159" s="18" t="s">
        <v>217</v>
      </c>
      <c r="F159" s="18" t="s">
        <v>112</v>
      </c>
      <c r="G159" s="27">
        <f>G160+G161</f>
        <v>0</v>
      </c>
    </row>
    <row r="160" spans="1:7" ht="15.75" hidden="1">
      <c r="A160" s="19" t="s">
        <v>18</v>
      </c>
      <c r="B160" s="135" t="s">
        <v>435</v>
      </c>
      <c r="C160" s="18" t="s">
        <v>194</v>
      </c>
      <c r="D160" s="18" t="s">
        <v>191</v>
      </c>
      <c r="E160" s="18" t="s">
        <v>217</v>
      </c>
      <c r="F160" s="18" t="s">
        <v>325</v>
      </c>
      <c r="G160" s="27">
        <v>0</v>
      </c>
    </row>
    <row r="161" spans="1:7" ht="38.25" hidden="1">
      <c r="A161" s="56" t="s">
        <v>249</v>
      </c>
      <c r="B161" s="135" t="s">
        <v>435</v>
      </c>
      <c r="C161" s="18" t="s">
        <v>194</v>
      </c>
      <c r="D161" s="18" t="s">
        <v>191</v>
      </c>
      <c r="E161" s="18" t="s">
        <v>217</v>
      </c>
      <c r="F161" s="18" t="s">
        <v>270</v>
      </c>
      <c r="G161" s="27">
        <v>0</v>
      </c>
    </row>
    <row r="162" spans="1:7" ht="25.5" hidden="1">
      <c r="A162" s="129" t="s">
        <v>113</v>
      </c>
      <c r="B162" s="135" t="s">
        <v>435</v>
      </c>
      <c r="C162" s="18" t="s">
        <v>194</v>
      </c>
      <c r="D162" s="18" t="s">
        <v>191</v>
      </c>
      <c r="E162" s="18" t="s">
        <v>217</v>
      </c>
      <c r="F162" s="18" t="s">
        <v>104</v>
      </c>
      <c r="G162" s="27">
        <f>G163</f>
        <v>0</v>
      </c>
    </row>
    <row r="163" spans="1:7" ht="25.5" hidden="1">
      <c r="A163" s="56" t="s">
        <v>315</v>
      </c>
      <c r="B163" s="135" t="s">
        <v>435</v>
      </c>
      <c r="C163" s="18" t="s">
        <v>194</v>
      </c>
      <c r="D163" s="18" t="s">
        <v>191</v>
      </c>
      <c r="E163" s="18" t="s">
        <v>217</v>
      </c>
      <c r="F163" s="18" t="s">
        <v>320</v>
      </c>
      <c r="G163" s="27">
        <v>0</v>
      </c>
    </row>
    <row r="164" spans="1:7" ht="15.75" hidden="1">
      <c r="A164" s="56" t="s">
        <v>115</v>
      </c>
      <c r="B164" s="135" t="s">
        <v>435</v>
      </c>
      <c r="C164" s="18" t="s">
        <v>194</v>
      </c>
      <c r="D164" s="18" t="s">
        <v>191</v>
      </c>
      <c r="E164" s="18" t="s">
        <v>217</v>
      </c>
      <c r="F164" s="18" t="s">
        <v>107</v>
      </c>
      <c r="G164" s="27">
        <f>G165</f>
        <v>0</v>
      </c>
    </row>
    <row r="165" spans="1:7" ht="25.5" hidden="1">
      <c r="A165" s="56" t="s">
        <v>367</v>
      </c>
      <c r="B165" s="135" t="s">
        <v>435</v>
      </c>
      <c r="C165" s="18" t="s">
        <v>194</v>
      </c>
      <c r="D165" s="18" t="s">
        <v>191</v>
      </c>
      <c r="E165" s="18" t="s">
        <v>217</v>
      </c>
      <c r="F165" s="18" t="s">
        <v>281</v>
      </c>
      <c r="G165" s="27">
        <v>0</v>
      </c>
    </row>
    <row r="166" spans="1:7" ht="25.5">
      <c r="A166" s="55" t="s">
        <v>479</v>
      </c>
      <c r="B166" s="135" t="s">
        <v>435</v>
      </c>
      <c r="C166" s="14" t="s">
        <v>194</v>
      </c>
      <c r="D166" s="14" t="s">
        <v>191</v>
      </c>
      <c r="E166" s="14" t="s">
        <v>217</v>
      </c>
      <c r="F166" s="14"/>
      <c r="G166" s="26">
        <f>G167</f>
        <v>1240600</v>
      </c>
    </row>
    <row r="167" spans="1:7" ht="30" customHeight="1">
      <c r="A167" s="129" t="s">
        <v>110</v>
      </c>
      <c r="B167" s="135" t="s">
        <v>435</v>
      </c>
      <c r="C167" s="18" t="s">
        <v>194</v>
      </c>
      <c r="D167" s="18" t="s">
        <v>191</v>
      </c>
      <c r="E167" s="18" t="s">
        <v>217</v>
      </c>
      <c r="F167" s="18" t="s">
        <v>106</v>
      </c>
      <c r="G167" s="27">
        <v>1240600</v>
      </c>
    </row>
    <row r="168" spans="1:7" ht="16.5">
      <c r="A168" s="62" t="s">
        <v>316</v>
      </c>
      <c r="B168" s="220" t="s">
        <v>435</v>
      </c>
      <c r="C168" s="61">
        <v>10</v>
      </c>
      <c r="D168" s="61"/>
      <c r="E168" s="61"/>
      <c r="F168" s="61"/>
      <c r="G168" s="63">
        <f>G169+G175</f>
        <v>510000</v>
      </c>
    </row>
    <row r="169" spans="1:7" ht="15.75">
      <c r="A169" s="55" t="s">
        <v>185</v>
      </c>
      <c r="B169" s="135" t="s">
        <v>435</v>
      </c>
      <c r="C169" s="14">
        <v>10</v>
      </c>
      <c r="D169" s="14" t="s">
        <v>187</v>
      </c>
      <c r="E169" s="14"/>
      <c r="F169" s="14"/>
      <c r="G169" s="26">
        <f>G170</f>
        <v>490000</v>
      </c>
    </row>
    <row r="170" spans="1:7" ht="51">
      <c r="A170" s="114" t="s">
        <v>480</v>
      </c>
      <c r="B170" s="135" t="s">
        <v>435</v>
      </c>
      <c r="C170" s="14">
        <v>10</v>
      </c>
      <c r="D170" s="14" t="s">
        <v>187</v>
      </c>
      <c r="E170" s="163" t="s">
        <v>378</v>
      </c>
      <c r="F170" s="14"/>
      <c r="G170" s="26">
        <f>G171</f>
        <v>490000</v>
      </c>
    </row>
    <row r="171" spans="1:7" ht="25.5">
      <c r="A171" s="114" t="s">
        <v>214</v>
      </c>
      <c r="B171" s="135" t="s">
        <v>435</v>
      </c>
      <c r="C171" s="14" t="s">
        <v>322</v>
      </c>
      <c r="D171" s="14" t="s">
        <v>187</v>
      </c>
      <c r="E171" s="163" t="s">
        <v>377</v>
      </c>
      <c r="F171" s="14"/>
      <c r="G171" s="49">
        <f>G172</f>
        <v>490000</v>
      </c>
    </row>
    <row r="172" spans="1:7" ht="25.5">
      <c r="A172" s="55" t="s">
        <v>186</v>
      </c>
      <c r="B172" s="135" t="s">
        <v>435</v>
      </c>
      <c r="C172" s="14" t="s">
        <v>322</v>
      </c>
      <c r="D172" s="14" t="s">
        <v>187</v>
      </c>
      <c r="E172" s="163" t="s">
        <v>493</v>
      </c>
      <c r="F172" s="14"/>
      <c r="G172" s="26">
        <f>G173</f>
        <v>490000</v>
      </c>
    </row>
    <row r="173" spans="1:7" ht="25.5">
      <c r="A173" s="55" t="s">
        <v>485</v>
      </c>
      <c r="B173" s="135" t="s">
        <v>435</v>
      </c>
      <c r="C173" s="14">
        <v>10</v>
      </c>
      <c r="D173" s="14" t="s">
        <v>187</v>
      </c>
      <c r="E173" s="163" t="s">
        <v>494</v>
      </c>
      <c r="F173" s="14"/>
      <c r="G173" s="26">
        <f>G174</f>
        <v>490000</v>
      </c>
    </row>
    <row r="174" spans="1:7" ht="15.75">
      <c r="A174" s="56" t="s">
        <v>117</v>
      </c>
      <c r="B174" s="135" t="s">
        <v>435</v>
      </c>
      <c r="C174" s="18" t="s">
        <v>322</v>
      </c>
      <c r="D174" s="18" t="s">
        <v>187</v>
      </c>
      <c r="E174" s="165" t="s">
        <v>494</v>
      </c>
      <c r="F174" s="18" t="s">
        <v>111</v>
      </c>
      <c r="G174" s="27">
        <v>490000</v>
      </c>
    </row>
    <row r="175" spans="1:7" ht="15.75">
      <c r="A175" s="55" t="s">
        <v>334</v>
      </c>
      <c r="B175" s="135" t="s">
        <v>435</v>
      </c>
      <c r="C175" s="14">
        <v>10</v>
      </c>
      <c r="D175" s="14" t="s">
        <v>190</v>
      </c>
      <c r="E175" s="14"/>
      <c r="F175" s="14"/>
      <c r="G175" s="26">
        <f>G176+G182</f>
        <v>20000</v>
      </c>
    </row>
    <row r="176" spans="1:7" ht="38.25" hidden="1">
      <c r="A176" s="114" t="s">
        <v>123</v>
      </c>
      <c r="B176" s="135" t="s">
        <v>435</v>
      </c>
      <c r="C176" s="14">
        <v>10</v>
      </c>
      <c r="D176" s="14" t="s">
        <v>190</v>
      </c>
      <c r="E176" s="14" t="s">
        <v>209</v>
      </c>
      <c r="F176" s="14"/>
      <c r="G176" s="26">
        <f>G177</f>
        <v>0</v>
      </c>
    </row>
    <row r="177" spans="1:7" ht="15" customHeight="1" hidden="1">
      <c r="A177" s="114" t="s">
        <v>214</v>
      </c>
      <c r="B177" s="135" t="s">
        <v>435</v>
      </c>
      <c r="C177" s="14" t="s">
        <v>322</v>
      </c>
      <c r="D177" s="14" t="s">
        <v>190</v>
      </c>
      <c r="E177" s="14" t="s">
        <v>213</v>
      </c>
      <c r="F177" s="14"/>
      <c r="G177" s="49">
        <f>G178</f>
        <v>0</v>
      </c>
    </row>
    <row r="178" spans="1:7" ht="25.5" hidden="1">
      <c r="A178" s="55" t="s">
        <v>186</v>
      </c>
      <c r="B178" s="135" t="s">
        <v>435</v>
      </c>
      <c r="C178" s="14" t="s">
        <v>322</v>
      </c>
      <c r="D178" s="14" t="s">
        <v>190</v>
      </c>
      <c r="E178" s="14" t="s">
        <v>211</v>
      </c>
      <c r="F178" s="14"/>
      <c r="G178" s="26">
        <f>G179</f>
        <v>0</v>
      </c>
    </row>
    <row r="179" spans="1:7" ht="25.5" hidden="1">
      <c r="A179" s="55" t="s">
        <v>317</v>
      </c>
      <c r="B179" s="135" t="s">
        <v>435</v>
      </c>
      <c r="C179" s="14">
        <v>10</v>
      </c>
      <c r="D179" s="14" t="s">
        <v>190</v>
      </c>
      <c r="E179" s="14" t="s">
        <v>210</v>
      </c>
      <c r="F179" s="14"/>
      <c r="G179" s="26">
        <f>G181</f>
        <v>0</v>
      </c>
    </row>
    <row r="180" spans="1:7" ht="15.75" hidden="1">
      <c r="A180" s="56" t="s">
        <v>117</v>
      </c>
      <c r="B180" s="135" t="s">
        <v>435</v>
      </c>
      <c r="C180" s="18" t="s">
        <v>322</v>
      </c>
      <c r="D180" s="18" t="s">
        <v>190</v>
      </c>
      <c r="E180" s="18" t="s">
        <v>210</v>
      </c>
      <c r="F180" s="18" t="s">
        <v>111</v>
      </c>
      <c r="G180" s="26">
        <f>G181</f>
        <v>0</v>
      </c>
    </row>
    <row r="181" spans="1:7" ht="25.5" hidden="1">
      <c r="A181" s="56" t="s">
        <v>318</v>
      </c>
      <c r="B181" s="135" t="s">
        <v>435</v>
      </c>
      <c r="C181" s="18" t="s">
        <v>322</v>
      </c>
      <c r="D181" s="18" t="s">
        <v>190</v>
      </c>
      <c r="E181" s="18" t="s">
        <v>210</v>
      </c>
      <c r="F181" s="18" t="s">
        <v>327</v>
      </c>
      <c r="G181" s="27">
        <v>0</v>
      </c>
    </row>
    <row r="182" spans="1:7" ht="51">
      <c r="A182" s="114" t="s">
        <v>481</v>
      </c>
      <c r="B182" s="135" t="s">
        <v>435</v>
      </c>
      <c r="C182" s="14" t="s">
        <v>322</v>
      </c>
      <c r="D182" s="14" t="s">
        <v>190</v>
      </c>
      <c r="E182" s="163" t="s">
        <v>105</v>
      </c>
      <c r="F182" s="14"/>
      <c r="G182" s="26">
        <f>G183</f>
        <v>20000</v>
      </c>
    </row>
    <row r="183" spans="1:7" ht="51">
      <c r="A183" s="114" t="s">
        <v>482</v>
      </c>
      <c r="B183" s="135" t="s">
        <v>435</v>
      </c>
      <c r="C183" s="14" t="s">
        <v>322</v>
      </c>
      <c r="D183" s="14" t="s">
        <v>190</v>
      </c>
      <c r="E183" s="163" t="s">
        <v>105</v>
      </c>
      <c r="F183" s="14" t="s">
        <v>484</v>
      </c>
      <c r="G183" s="26">
        <f>G184</f>
        <v>20000</v>
      </c>
    </row>
    <row r="184" spans="1:7" ht="15.75">
      <c r="A184" s="55" t="s">
        <v>118</v>
      </c>
      <c r="B184" s="135" t="s">
        <v>435</v>
      </c>
      <c r="C184" s="14" t="s">
        <v>322</v>
      </c>
      <c r="D184" s="14" t="s">
        <v>190</v>
      </c>
      <c r="E184" s="163" t="s">
        <v>105</v>
      </c>
      <c r="F184" s="14" t="s">
        <v>112</v>
      </c>
      <c r="G184" s="26">
        <f>G185</f>
        <v>20000</v>
      </c>
    </row>
    <row r="185" spans="1:7" ht="25.5">
      <c r="A185" s="56" t="s">
        <v>483</v>
      </c>
      <c r="B185" s="135" t="s">
        <v>435</v>
      </c>
      <c r="C185" s="18" t="s">
        <v>322</v>
      </c>
      <c r="D185" s="18" t="s">
        <v>190</v>
      </c>
      <c r="E185" s="165" t="s">
        <v>105</v>
      </c>
      <c r="F185" s="18" t="s">
        <v>326</v>
      </c>
      <c r="G185" s="27">
        <v>20000</v>
      </c>
    </row>
    <row r="186" spans="1:7" ht="16.5">
      <c r="A186" s="62" t="s">
        <v>196</v>
      </c>
      <c r="B186" s="220" t="s">
        <v>435</v>
      </c>
      <c r="C186" s="61">
        <v>11</v>
      </c>
      <c r="D186" s="61"/>
      <c r="E186" s="61"/>
      <c r="F186" s="61"/>
      <c r="G186" s="63">
        <f>G187</f>
        <v>20000</v>
      </c>
    </row>
    <row r="187" spans="1:7" ht="15.75">
      <c r="A187" s="55" t="s">
        <v>319</v>
      </c>
      <c r="B187" s="135" t="s">
        <v>435</v>
      </c>
      <c r="C187" s="14">
        <v>11</v>
      </c>
      <c r="D187" s="14" t="s">
        <v>187</v>
      </c>
      <c r="E187" s="14"/>
      <c r="F187" s="14"/>
      <c r="G187" s="26">
        <f>G188</f>
        <v>20000</v>
      </c>
    </row>
    <row r="188" spans="1:7" ht="38.25">
      <c r="A188" s="55" t="s">
        <v>486</v>
      </c>
      <c r="B188" s="135" t="s">
        <v>435</v>
      </c>
      <c r="C188" s="14">
        <v>11</v>
      </c>
      <c r="D188" s="14" t="s">
        <v>187</v>
      </c>
      <c r="E188" s="163" t="s">
        <v>207</v>
      </c>
      <c r="F188" s="14"/>
      <c r="G188" s="26">
        <f>G189</f>
        <v>20000</v>
      </c>
    </row>
    <row r="189" spans="1:7" ht="15.75">
      <c r="A189" s="55" t="s">
        <v>487</v>
      </c>
      <c r="B189" s="135" t="s">
        <v>435</v>
      </c>
      <c r="C189" s="14" t="s">
        <v>328</v>
      </c>
      <c r="D189" s="14" t="s">
        <v>187</v>
      </c>
      <c r="E189" s="163" t="s">
        <v>208</v>
      </c>
      <c r="F189" s="14"/>
      <c r="G189" s="49">
        <f>G190</f>
        <v>20000</v>
      </c>
    </row>
    <row r="190" spans="1:7" ht="15.75">
      <c r="A190" s="55" t="s">
        <v>197</v>
      </c>
      <c r="B190" s="135" t="s">
        <v>435</v>
      </c>
      <c r="C190" s="14">
        <v>11</v>
      </c>
      <c r="D190" s="14" t="s">
        <v>187</v>
      </c>
      <c r="E190" s="163" t="s">
        <v>206</v>
      </c>
      <c r="F190" s="14"/>
      <c r="G190" s="26">
        <f>G191</f>
        <v>20000</v>
      </c>
    </row>
    <row r="191" spans="1:7" ht="25.5">
      <c r="A191" s="129" t="s">
        <v>113</v>
      </c>
      <c r="B191" s="135" t="s">
        <v>435</v>
      </c>
      <c r="C191" s="18" t="s">
        <v>328</v>
      </c>
      <c r="D191" s="18" t="s">
        <v>187</v>
      </c>
      <c r="E191" s="165" t="s">
        <v>206</v>
      </c>
      <c r="F191" s="18" t="s">
        <v>104</v>
      </c>
      <c r="G191" s="27">
        <v>20000</v>
      </c>
    </row>
    <row r="192" spans="1:7" ht="15.75">
      <c r="A192" s="59" t="s">
        <v>335</v>
      </c>
      <c r="B192" s="136"/>
      <c r="C192" s="45"/>
      <c r="D192" s="45"/>
      <c r="E192" s="45"/>
      <c r="F192" s="45"/>
      <c r="G192" s="46">
        <f>G6+G45+G52+G66+G88+G137+G140+G168+G186</f>
        <v>24325129</v>
      </c>
    </row>
  </sheetData>
  <sheetProtection/>
  <mergeCells count="4">
    <mergeCell ref="A2:G2"/>
    <mergeCell ref="A4:A5"/>
    <mergeCell ref="B1:D1"/>
    <mergeCell ref="E1:G1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93"/>
  <sheetViews>
    <sheetView view="pageBreakPreview" zoomScaleSheetLayoutView="100" workbookViewId="0" topLeftCell="A82">
      <selection activeCell="E86" sqref="E86:E89"/>
    </sheetView>
  </sheetViews>
  <sheetFormatPr defaultColWidth="9.140625" defaultRowHeight="15"/>
  <cols>
    <col min="1" max="1" width="55.28125" style="118" customWidth="1"/>
    <col min="2" max="2" width="8.7109375" style="15" customWidth="1"/>
    <col min="3" max="3" width="5.8515625" style="15" customWidth="1"/>
    <col min="4" max="4" width="5.57421875" style="15" customWidth="1"/>
    <col min="5" max="5" width="16.7109375" style="15" customWidth="1"/>
    <col min="6" max="6" width="8.421875" style="15" customWidth="1"/>
    <col min="7" max="7" width="17.00390625" style="15" customWidth="1"/>
    <col min="8" max="8" width="17.7109375" style="17" customWidth="1"/>
    <col min="9" max="9" width="9.140625" style="0" hidden="1" customWidth="1"/>
  </cols>
  <sheetData>
    <row r="1" spans="1:9" ht="189" customHeight="1">
      <c r="A1" s="265"/>
      <c r="B1" s="266"/>
      <c r="C1" s="266"/>
      <c r="D1" s="265" t="s">
        <v>651</v>
      </c>
      <c r="E1" s="265"/>
      <c r="F1" s="265"/>
      <c r="G1" s="265"/>
      <c r="H1" s="265"/>
      <c r="I1" s="265"/>
    </row>
    <row r="2" spans="1:8" ht="50.25" customHeight="1">
      <c r="A2" s="300" t="s">
        <v>652</v>
      </c>
      <c r="B2" s="304"/>
      <c r="C2" s="304"/>
      <c r="D2" s="304"/>
      <c r="E2" s="304"/>
      <c r="F2" s="304"/>
      <c r="G2" s="304"/>
      <c r="H2" s="304"/>
    </row>
    <row r="3" spans="1:9" ht="26.25" customHeight="1">
      <c r="A3" s="302" t="s">
        <v>198</v>
      </c>
      <c r="B3" s="186" t="s">
        <v>199</v>
      </c>
      <c r="C3" s="186"/>
      <c r="D3" s="186"/>
      <c r="E3" s="186"/>
      <c r="F3" s="186"/>
      <c r="G3" s="201" t="s">
        <v>165</v>
      </c>
      <c r="H3" s="201" t="s">
        <v>165</v>
      </c>
      <c r="I3" s="10"/>
    </row>
    <row r="4" spans="1:9" ht="34.5" customHeight="1">
      <c r="A4" s="303"/>
      <c r="B4" s="186" t="s">
        <v>200</v>
      </c>
      <c r="C4" s="186" t="s">
        <v>201</v>
      </c>
      <c r="D4" s="186" t="s">
        <v>202</v>
      </c>
      <c r="E4" s="186" t="s">
        <v>203</v>
      </c>
      <c r="F4" s="186" t="s">
        <v>163</v>
      </c>
      <c r="G4" s="201" t="s">
        <v>653</v>
      </c>
      <c r="H4" s="201" t="s">
        <v>654</v>
      </c>
      <c r="I4" s="10"/>
    </row>
    <row r="5" spans="1:9" ht="23.25" customHeight="1">
      <c r="A5" s="62" t="s">
        <v>297</v>
      </c>
      <c r="B5" s="51" t="s">
        <v>435</v>
      </c>
      <c r="C5" s="61" t="s">
        <v>187</v>
      </c>
      <c r="D5" s="61"/>
      <c r="E5" s="61"/>
      <c r="F5" s="61"/>
      <c r="G5" s="63">
        <f>G6+G11+G23+G28</f>
        <v>7933770</v>
      </c>
      <c r="H5" s="63">
        <f>H6+H11+H23+H28</f>
        <v>8599230</v>
      </c>
      <c r="I5" s="10"/>
    </row>
    <row r="6" spans="1:9" ht="37.5" customHeight="1">
      <c r="A6" s="55" t="s">
        <v>298</v>
      </c>
      <c r="B6" s="135" t="s">
        <v>435</v>
      </c>
      <c r="C6" s="14" t="s">
        <v>187</v>
      </c>
      <c r="D6" s="14" t="s">
        <v>189</v>
      </c>
      <c r="E6" s="14"/>
      <c r="F6" s="14"/>
      <c r="G6" s="26">
        <f aca="true" t="shared" si="0" ref="G6:H8">G7</f>
        <v>831000</v>
      </c>
      <c r="H6" s="26">
        <f t="shared" si="0"/>
        <v>901000</v>
      </c>
      <c r="I6" s="10"/>
    </row>
    <row r="7" spans="1:8" ht="38.25">
      <c r="A7" s="55" t="s">
        <v>491</v>
      </c>
      <c r="B7" s="135" t="s">
        <v>435</v>
      </c>
      <c r="C7" s="14" t="s">
        <v>187</v>
      </c>
      <c r="D7" s="14" t="s">
        <v>189</v>
      </c>
      <c r="E7" s="14" t="s">
        <v>219</v>
      </c>
      <c r="F7" s="14"/>
      <c r="G7" s="26">
        <f t="shared" si="0"/>
        <v>831000</v>
      </c>
      <c r="H7" s="26">
        <f t="shared" si="0"/>
        <v>901000</v>
      </c>
    </row>
    <row r="8" spans="1:8" ht="38.25">
      <c r="A8" s="55" t="s">
        <v>488</v>
      </c>
      <c r="B8" s="135" t="s">
        <v>435</v>
      </c>
      <c r="C8" s="14" t="s">
        <v>187</v>
      </c>
      <c r="D8" s="14" t="s">
        <v>189</v>
      </c>
      <c r="E8" s="14" t="s">
        <v>218</v>
      </c>
      <c r="F8" s="14"/>
      <c r="G8" s="26">
        <f t="shared" si="0"/>
        <v>831000</v>
      </c>
      <c r="H8" s="26">
        <f t="shared" si="0"/>
        <v>901000</v>
      </c>
    </row>
    <row r="9" spans="1:8" ht="15.75">
      <c r="A9" s="55" t="s">
        <v>489</v>
      </c>
      <c r="B9" s="135" t="s">
        <v>435</v>
      </c>
      <c r="C9" s="14" t="s">
        <v>187</v>
      </c>
      <c r="D9" s="14" t="s">
        <v>189</v>
      </c>
      <c r="E9" s="25" t="s">
        <v>235</v>
      </c>
      <c r="F9" s="14"/>
      <c r="G9" s="26">
        <f>G10</f>
        <v>831000</v>
      </c>
      <c r="H9" s="26">
        <f>H10</f>
        <v>901000</v>
      </c>
    </row>
    <row r="10" spans="1:8" ht="25.5">
      <c r="A10" s="129" t="s">
        <v>110</v>
      </c>
      <c r="B10" s="135" t="s">
        <v>435</v>
      </c>
      <c r="C10" s="18" t="s">
        <v>187</v>
      </c>
      <c r="D10" s="18" t="s">
        <v>189</v>
      </c>
      <c r="E10" s="20" t="s">
        <v>235</v>
      </c>
      <c r="F10" s="18" t="s">
        <v>106</v>
      </c>
      <c r="G10" s="27">
        <v>831000</v>
      </c>
      <c r="H10" s="27">
        <v>901000</v>
      </c>
    </row>
    <row r="11" spans="1:8" ht="38.25">
      <c r="A11" s="55" t="s">
        <v>300</v>
      </c>
      <c r="B11" s="135" t="s">
        <v>435</v>
      </c>
      <c r="C11" s="14" t="s">
        <v>187</v>
      </c>
      <c r="D11" s="14" t="s">
        <v>191</v>
      </c>
      <c r="E11" s="14"/>
      <c r="F11" s="14"/>
      <c r="G11" s="26">
        <f>G12+G21</f>
        <v>2517230</v>
      </c>
      <c r="H11" s="26">
        <f>H12+H21</f>
        <v>2812230</v>
      </c>
    </row>
    <row r="12" spans="1:8" ht="38.25">
      <c r="A12" s="55" t="s">
        <v>491</v>
      </c>
      <c r="B12" s="135" t="s">
        <v>435</v>
      </c>
      <c r="C12" s="14" t="s">
        <v>187</v>
      </c>
      <c r="D12" s="14" t="s">
        <v>191</v>
      </c>
      <c r="E12" s="14" t="s">
        <v>219</v>
      </c>
      <c r="F12" s="14"/>
      <c r="G12" s="26">
        <f>G13</f>
        <v>2516230</v>
      </c>
      <c r="H12" s="26">
        <f>H13</f>
        <v>2811230</v>
      </c>
    </row>
    <row r="13" spans="1:8" ht="38.25">
      <c r="A13" s="55" t="s">
        <v>478</v>
      </c>
      <c r="B13" s="135" t="s">
        <v>435</v>
      </c>
      <c r="C13" s="14" t="s">
        <v>187</v>
      </c>
      <c r="D13" s="14" t="s">
        <v>191</v>
      </c>
      <c r="E13" s="14" t="s">
        <v>218</v>
      </c>
      <c r="F13" s="14"/>
      <c r="G13" s="26">
        <f>G14+G19</f>
        <v>2516230</v>
      </c>
      <c r="H13" s="26">
        <f>H14+H19</f>
        <v>2811230</v>
      </c>
    </row>
    <row r="14" spans="1:8" ht="15.75">
      <c r="A14" s="55" t="s">
        <v>302</v>
      </c>
      <c r="B14" s="135" t="s">
        <v>435</v>
      </c>
      <c r="C14" s="14" t="s">
        <v>187</v>
      </c>
      <c r="D14" s="14" t="s">
        <v>191</v>
      </c>
      <c r="E14" s="14" t="s">
        <v>236</v>
      </c>
      <c r="F14" s="14"/>
      <c r="G14" s="26">
        <f>G15+G16+G17+G18</f>
        <v>2493000</v>
      </c>
      <c r="H14" s="26">
        <f>H15+H16+H17+H18</f>
        <v>2788000</v>
      </c>
    </row>
    <row r="15" spans="1:8" ht="25.5">
      <c r="A15" s="129" t="s">
        <v>110</v>
      </c>
      <c r="B15" s="135" t="s">
        <v>435</v>
      </c>
      <c r="C15" s="18" t="s">
        <v>187</v>
      </c>
      <c r="D15" s="18" t="s">
        <v>191</v>
      </c>
      <c r="E15" s="18" t="s">
        <v>236</v>
      </c>
      <c r="F15" s="18" t="s">
        <v>106</v>
      </c>
      <c r="G15" s="27">
        <v>1334000</v>
      </c>
      <c r="H15" s="27">
        <v>1404000</v>
      </c>
    </row>
    <row r="16" spans="1:8" ht="25.5">
      <c r="A16" s="129" t="s">
        <v>113</v>
      </c>
      <c r="B16" s="135" t="s">
        <v>435</v>
      </c>
      <c r="C16" s="18" t="s">
        <v>187</v>
      </c>
      <c r="D16" s="18" t="s">
        <v>191</v>
      </c>
      <c r="E16" s="18" t="s">
        <v>236</v>
      </c>
      <c r="F16" s="18" t="s">
        <v>104</v>
      </c>
      <c r="G16" s="27">
        <v>1155000</v>
      </c>
      <c r="H16" s="27">
        <v>1380000</v>
      </c>
    </row>
    <row r="17" spans="1:8" ht="15.75">
      <c r="A17" s="56" t="s">
        <v>124</v>
      </c>
      <c r="B17" s="135" t="s">
        <v>435</v>
      </c>
      <c r="C17" s="18" t="s">
        <v>187</v>
      </c>
      <c r="D17" s="18" t="s">
        <v>191</v>
      </c>
      <c r="E17" s="18" t="s">
        <v>236</v>
      </c>
      <c r="F17" s="18" t="s">
        <v>107</v>
      </c>
      <c r="G17" s="27">
        <v>0</v>
      </c>
      <c r="H17" s="27">
        <v>0</v>
      </c>
    </row>
    <row r="18" spans="1:8" ht="15.75">
      <c r="A18" s="56" t="s">
        <v>114</v>
      </c>
      <c r="B18" s="135" t="s">
        <v>435</v>
      </c>
      <c r="C18" s="18" t="s">
        <v>187</v>
      </c>
      <c r="D18" s="18" t="s">
        <v>191</v>
      </c>
      <c r="E18" s="18" t="s">
        <v>236</v>
      </c>
      <c r="F18" s="18" t="s">
        <v>108</v>
      </c>
      <c r="G18" s="27">
        <v>4000</v>
      </c>
      <c r="H18" s="27">
        <v>4000</v>
      </c>
    </row>
    <row r="19" spans="1:8" ht="51">
      <c r="A19" s="55" t="s">
        <v>634</v>
      </c>
      <c r="B19" s="221" t="s">
        <v>435</v>
      </c>
      <c r="C19" s="14" t="s">
        <v>187</v>
      </c>
      <c r="D19" s="14" t="s">
        <v>191</v>
      </c>
      <c r="E19" s="163" t="s">
        <v>633</v>
      </c>
      <c r="F19" s="14"/>
      <c r="G19" s="26">
        <f>G20</f>
        <v>23230</v>
      </c>
      <c r="H19" s="26">
        <f>H20</f>
        <v>23230</v>
      </c>
    </row>
    <row r="20" spans="1:8" ht="25.5">
      <c r="A20" s="129" t="s">
        <v>113</v>
      </c>
      <c r="B20" s="135" t="s">
        <v>435</v>
      </c>
      <c r="C20" s="18" t="s">
        <v>187</v>
      </c>
      <c r="D20" s="18" t="s">
        <v>191</v>
      </c>
      <c r="E20" s="165" t="s">
        <v>633</v>
      </c>
      <c r="F20" s="18" t="s">
        <v>104</v>
      </c>
      <c r="G20" s="27">
        <v>23230</v>
      </c>
      <c r="H20" s="27">
        <v>23230</v>
      </c>
    </row>
    <row r="21" spans="1:8" ht="38.25">
      <c r="A21" s="55" t="s">
        <v>543</v>
      </c>
      <c r="B21" s="221" t="s">
        <v>435</v>
      </c>
      <c r="C21" s="14" t="s">
        <v>187</v>
      </c>
      <c r="D21" s="14" t="s">
        <v>191</v>
      </c>
      <c r="E21" s="14" t="s">
        <v>542</v>
      </c>
      <c r="F21" s="14"/>
      <c r="G21" s="26">
        <f>G22</f>
        <v>1000</v>
      </c>
      <c r="H21" s="26">
        <f>H22</f>
        <v>1000</v>
      </c>
    </row>
    <row r="22" spans="1:8" ht="25.5">
      <c r="A22" s="129" t="s">
        <v>113</v>
      </c>
      <c r="B22" s="135" t="s">
        <v>435</v>
      </c>
      <c r="C22" s="18" t="s">
        <v>187</v>
      </c>
      <c r="D22" s="18" t="s">
        <v>191</v>
      </c>
      <c r="E22" s="18" t="s">
        <v>542</v>
      </c>
      <c r="F22" s="18" t="s">
        <v>104</v>
      </c>
      <c r="G22" s="27">
        <v>1000</v>
      </c>
      <c r="H22" s="27">
        <v>1000</v>
      </c>
    </row>
    <row r="23" spans="1:8" ht="21.75" customHeight="1">
      <c r="A23" s="95" t="s">
        <v>89</v>
      </c>
      <c r="B23" s="135" t="s">
        <v>435</v>
      </c>
      <c r="C23" s="96" t="s">
        <v>187</v>
      </c>
      <c r="D23" s="96" t="s">
        <v>328</v>
      </c>
      <c r="E23" s="97"/>
      <c r="F23" s="97"/>
      <c r="G23" s="26">
        <f aca="true" t="shared" si="1" ref="G23:H26">G24</f>
        <v>50000</v>
      </c>
      <c r="H23" s="26">
        <f t="shared" si="1"/>
        <v>50000</v>
      </c>
    </row>
    <row r="24" spans="1:8" ht="38.25">
      <c r="A24" s="130" t="s">
        <v>455</v>
      </c>
      <c r="B24" s="135" t="s">
        <v>435</v>
      </c>
      <c r="C24" s="162" t="s">
        <v>187</v>
      </c>
      <c r="D24" s="162" t="s">
        <v>328</v>
      </c>
      <c r="E24" s="162" t="s">
        <v>219</v>
      </c>
      <c r="F24" s="162"/>
      <c r="G24" s="26">
        <f t="shared" si="1"/>
        <v>50000</v>
      </c>
      <c r="H24" s="26">
        <f t="shared" si="1"/>
        <v>50000</v>
      </c>
    </row>
    <row r="25" spans="1:8" ht="38.25">
      <c r="A25" s="130" t="s">
        <v>456</v>
      </c>
      <c r="B25" s="135" t="s">
        <v>435</v>
      </c>
      <c r="C25" s="162" t="s">
        <v>187</v>
      </c>
      <c r="D25" s="162" t="s">
        <v>328</v>
      </c>
      <c r="E25" s="162" t="s">
        <v>218</v>
      </c>
      <c r="F25" s="162"/>
      <c r="G25" s="26">
        <f t="shared" si="1"/>
        <v>50000</v>
      </c>
      <c r="H25" s="26">
        <f t="shared" si="1"/>
        <v>50000</v>
      </c>
    </row>
    <row r="26" spans="1:8" ht="15.75">
      <c r="A26" s="130" t="s">
        <v>90</v>
      </c>
      <c r="B26" s="135" t="s">
        <v>435</v>
      </c>
      <c r="C26" s="162" t="s">
        <v>187</v>
      </c>
      <c r="D26" s="162" t="s">
        <v>328</v>
      </c>
      <c r="E26" s="162" t="s">
        <v>91</v>
      </c>
      <c r="F26" s="162"/>
      <c r="G26" s="26">
        <f t="shared" si="1"/>
        <v>50000</v>
      </c>
      <c r="H26" s="26">
        <f t="shared" si="1"/>
        <v>50000</v>
      </c>
    </row>
    <row r="27" spans="1:8" ht="15.75">
      <c r="A27" s="130" t="s">
        <v>92</v>
      </c>
      <c r="B27" s="135" t="s">
        <v>435</v>
      </c>
      <c r="C27" s="162" t="s">
        <v>187</v>
      </c>
      <c r="D27" s="162" t="s">
        <v>328</v>
      </c>
      <c r="E27" s="162" t="s">
        <v>91</v>
      </c>
      <c r="F27" s="162" t="s">
        <v>93</v>
      </c>
      <c r="G27" s="27">
        <v>50000</v>
      </c>
      <c r="H27" s="27">
        <v>50000</v>
      </c>
    </row>
    <row r="28" spans="1:8" ht="15.75">
      <c r="A28" s="57" t="s">
        <v>169</v>
      </c>
      <c r="B28" s="135" t="s">
        <v>435</v>
      </c>
      <c r="C28" s="47" t="s">
        <v>187</v>
      </c>
      <c r="D28" s="47">
        <v>13</v>
      </c>
      <c r="E28" s="48"/>
      <c r="F28" s="48"/>
      <c r="G28" s="49">
        <f>G35+G32+G29</f>
        <v>4535540</v>
      </c>
      <c r="H28" s="49">
        <f>H35+H32+H29</f>
        <v>4836000</v>
      </c>
    </row>
    <row r="29" spans="1:8" ht="25.5">
      <c r="A29" s="151" t="s">
        <v>589</v>
      </c>
      <c r="B29" s="135" t="s">
        <v>435</v>
      </c>
      <c r="C29" s="14" t="s">
        <v>187</v>
      </c>
      <c r="D29" s="14">
        <v>13</v>
      </c>
      <c r="E29" s="163" t="s">
        <v>457</v>
      </c>
      <c r="F29" s="14"/>
      <c r="G29" s="26">
        <f>G30</f>
        <v>50000</v>
      </c>
      <c r="H29" s="49">
        <f>H30</f>
        <v>50000</v>
      </c>
    </row>
    <row r="30" spans="1:8" ht="25.5">
      <c r="A30" s="55" t="s">
        <v>459</v>
      </c>
      <c r="B30" s="135" t="s">
        <v>435</v>
      </c>
      <c r="C30" s="14" t="s">
        <v>187</v>
      </c>
      <c r="D30" s="14" t="s">
        <v>239</v>
      </c>
      <c r="E30" s="163" t="s">
        <v>458</v>
      </c>
      <c r="F30" s="14"/>
      <c r="G30" s="26">
        <f>G31</f>
        <v>50000</v>
      </c>
      <c r="H30" s="49">
        <f>H31</f>
        <v>50000</v>
      </c>
    </row>
    <row r="31" spans="1:8" ht="25.5">
      <c r="A31" s="129" t="s">
        <v>113</v>
      </c>
      <c r="B31" s="135" t="s">
        <v>435</v>
      </c>
      <c r="C31" s="18" t="s">
        <v>187</v>
      </c>
      <c r="D31" s="18">
        <v>13</v>
      </c>
      <c r="E31" s="165" t="s">
        <v>458</v>
      </c>
      <c r="F31" s="18" t="s">
        <v>104</v>
      </c>
      <c r="G31" s="27">
        <v>50000</v>
      </c>
      <c r="H31" s="50">
        <v>50000</v>
      </c>
    </row>
    <row r="32" spans="1:8" ht="38.25">
      <c r="A32" s="57" t="s">
        <v>547</v>
      </c>
      <c r="B32" s="135" t="s">
        <v>435</v>
      </c>
      <c r="C32" s="14" t="s">
        <v>187</v>
      </c>
      <c r="D32" s="14">
        <v>13</v>
      </c>
      <c r="E32" s="163" t="s">
        <v>546</v>
      </c>
      <c r="F32" s="14"/>
      <c r="G32" s="26">
        <f>G33</f>
        <v>1000</v>
      </c>
      <c r="H32" s="26">
        <f>H33</f>
        <v>0</v>
      </c>
    </row>
    <row r="33" spans="1:8" ht="38.25">
      <c r="A33" s="57" t="s">
        <v>548</v>
      </c>
      <c r="B33" s="135" t="s">
        <v>435</v>
      </c>
      <c r="C33" s="14" t="s">
        <v>187</v>
      </c>
      <c r="D33" s="14" t="s">
        <v>239</v>
      </c>
      <c r="E33" s="163" t="s">
        <v>556</v>
      </c>
      <c r="F33" s="14"/>
      <c r="G33" s="26">
        <f>G34</f>
        <v>1000</v>
      </c>
      <c r="H33" s="26">
        <f>H34</f>
        <v>0</v>
      </c>
    </row>
    <row r="34" spans="1:8" ht="25.5">
      <c r="A34" s="129" t="s">
        <v>113</v>
      </c>
      <c r="B34" s="135" t="s">
        <v>435</v>
      </c>
      <c r="C34" s="18" t="s">
        <v>187</v>
      </c>
      <c r="D34" s="18">
        <v>13</v>
      </c>
      <c r="E34" s="165" t="s">
        <v>557</v>
      </c>
      <c r="F34" s="18" t="s">
        <v>104</v>
      </c>
      <c r="G34" s="27">
        <v>1000</v>
      </c>
      <c r="H34" s="27">
        <v>0</v>
      </c>
    </row>
    <row r="35" spans="1:8" ht="38.25">
      <c r="A35" s="55" t="s">
        <v>460</v>
      </c>
      <c r="B35" s="135" t="s">
        <v>435</v>
      </c>
      <c r="C35" s="14" t="s">
        <v>187</v>
      </c>
      <c r="D35" s="14">
        <v>13</v>
      </c>
      <c r="E35" s="14" t="s">
        <v>219</v>
      </c>
      <c r="F35" s="14"/>
      <c r="G35" s="26">
        <f>G36</f>
        <v>4484540</v>
      </c>
      <c r="H35" s="26">
        <f>H36</f>
        <v>4786000</v>
      </c>
    </row>
    <row r="36" spans="1:8" ht="38.25">
      <c r="A36" s="55" t="s">
        <v>478</v>
      </c>
      <c r="B36" s="135" t="s">
        <v>435</v>
      </c>
      <c r="C36" s="14" t="s">
        <v>187</v>
      </c>
      <c r="D36" s="14">
        <v>13</v>
      </c>
      <c r="E36" s="14" t="s">
        <v>218</v>
      </c>
      <c r="F36" s="14"/>
      <c r="G36" s="26">
        <f>G40+G37</f>
        <v>4484540</v>
      </c>
      <c r="H36" s="26">
        <f>H40+H37</f>
        <v>4786000</v>
      </c>
    </row>
    <row r="37" spans="1:8" ht="25.5">
      <c r="A37" s="55" t="s">
        <v>333</v>
      </c>
      <c r="B37" s="135" t="s">
        <v>435</v>
      </c>
      <c r="C37" s="14" t="s">
        <v>187</v>
      </c>
      <c r="D37" s="14">
        <v>13</v>
      </c>
      <c r="E37" s="14" t="s">
        <v>238</v>
      </c>
      <c r="F37" s="14"/>
      <c r="G37" s="26">
        <f>G38+G39</f>
        <v>4434540</v>
      </c>
      <c r="H37" s="26">
        <f>H38+H39</f>
        <v>4736000</v>
      </c>
    </row>
    <row r="38" spans="1:8" ht="25.5">
      <c r="A38" s="129" t="s">
        <v>110</v>
      </c>
      <c r="B38" s="135" t="s">
        <v>435</v>
      </c>
      <c r="C38" s="18" t="s">
        <v>188</v>
      </c>
      <c r="D38" s="18" t="s">
        <v>321</v>
      </c>
      <c r="E38" s="18" t="s">
        <v>238</v>
      </c>
      <c r="F38" s="18" t="s">
        <v>106</v>
      </c>
      <c r="G38" s="27">
        <v>3521000</v>
      </c>
      <c r="H38" s="27">
        <v>3751000</v>
      </c>
    </row>
    <row r="39" spans="1:8" ht="25.5">
      <c r="A39" s="129" t="s">
        <v>113</v>
      </c>
      <c r="B39" s="135" t="s">
        <v>435</v>
      </c>
      <c r="C39" s="18" t="s">
        <v>187</v>
      </c>
      <c r="D39" s="18" t="s">
        <v>321</v>
      </c>
      <c r="E39" s="18" t="s">
        <v>238</v>
      </c>
      <c r="F39" s="18" t="s">
        <v>104</v>
      </c>
      <c r="G39" s="27">
        <v>913540</v>
      </c>
      <c r="H39" s="27">
        <v>985000</v>
      </c>
    </row>
    <row r="40" spans="1:8" ht="25.5">
      <c r="A40" s="55" t="s">
        <v>204</v>
      </c>
      <c r="B40" s="135" t="s">
        <v>435</v>
      </c>
      <c r="C40" s="14" t="s">
        <v>187</v>
      </c>
      <c r="D40" s="14">
        <v>13</v>
      </c>
      <c r="E40" s="14" t="s">
        <v>237</v>
      </c>
      <c r="F40" s="14"/>
      <c r="G40" s="26">
        <f>G41+G43+G42</f>
        <v>50000</v>
      </c>
      <c r="H40" s="26">
        <f>H41+H43+H42</f>
        <v>50000</v>
      </c>
    </row>
    <row r="41" spans="1:8" ht="25.5">
      <c r="A41" s="129" t="s">
        <v>113</v>
      </c>
      <c r="B41" s="135" t="s">
        <v>435</v>
      </c>
      <c r="C41" s="18" t="s">
        <v>187</v>
      </c>
      <c r="D41" s="18" t="s">
        <v>321</v>
      </c>
      <c r="E41" s="18" t="s">
        <v>237</v>
      </c>
      <c r="F41" s="18" t="s">
        <v>104</v>
      </c>
      <c r="G41" s="27">
        <v>50000</v>
      </c>
      <c r="H41" s="27">
        <v>50000</v>
      </c>
    </row>
    <row r="42" spans="1:8" ht="15.75">
      <c r="A42" s="129" t="s">
        <v>124</v>
      </c>
      <c r="B42" s="135" t="s">
        <v>435</v>
      </c>
      <c r="C42" s="18" t="s">
        <v>187</v>
      </c>
      <c r="D42" s="18" t="s">
        <v>321</v>
      </c>
      <c r="E42" s="18" t="s">
        <v>237</v>
      </c>
      <c r="F42" s="18" t="s">
        <v>107</v>
      </c>
      <c r="G42" s="27">
        <v>0</v>
      </c>
      <c r="H42" s="27">
        <v>0</v>
      </c>
    </row>
    <row r="43" spans="1:8" ht="15.75">
      <c r="A43" s="56" t="s">
        <v>114</v>
      </c>
      <c r="B43" s="135" t="s">
        <v>435</v>
      </c>
      <c r="C43" s="18" t="s">
        <v>187</v>
      </c>
      <c r="D43" s="18" t="s">
        <v>321</v>
      </c>
      <c r="E43" s="18" t="s">
        <v>237</v>
      </c>
      <c r="F43" s="18" t="s">
        <v>108</v>
      </c>
      <c r="G43" s="27">
        <v>0</v>
      </c>
      <c r="H43" s="27">
        <v>0</v>
      </c>
    </row>
    <row r="44" spans="1:8" ht="16.5">
      <c r="A44" s="62" t="s">
        <v>170</v>
      </c>
      <c r="B44" s="220" t="s">
        <v>435</v>
      </c>
      <c r="C44" s="61" t="s">
        <v>189</v>
      </c>
      <c r="D44" s="61"/>
      <c r="E44" s="61"/>
      <c r="F44" s="61"/>
      <c r="G44" s="63">
        <f aca="true" t="shared" si="2" ref="G44:H47">G45</f>
        <v>0</v>
      </c>
      <c r="H44" s="63">
        <f t="shared" si="2"/>
        <v>0</v>
      </c>
    </row>
    <row r="45" spans="1:8" ht="15.75">
      <c r="A45" s="55" t="s">
        <v>304</v>
      </c>
      <c r="B45" s="135" t="s">
        <v>435</v>
      </c>
      <c r="C45" s="14" t="s">
        <v>189</v>
      </c>
      <c r="D45" s="14" t="s">
        <v>190</v>
      </c>
      <c r="E45" s="14"/>
      <c r="F45" s="14"/>
      <c r="G45" s="26">
        <f t="shared" si="2"/>
        <v>0</v>
      </c>
      <c r="H45" s="26">
        <f t="shared" si="2"/>
        <v>0</v>
      </c>
    </row>
    <row r="46" spans="1:8" ht="38.25">
      <c r="A46" s="55" t="s">
        <v>460</v>
      </c>
      <c r="B46" s="135" t="s">
        <v>435</v>
      </c>
      <c r="C46" s="14" t="s">
        <v>189</v>
      </c>
      <c r="D46" s="14" t="s">
        <v>190</v>
      </c>
      <c r="E46" s="14" t="s">
        <v>219</v>
      </c>
      <c r="F46" s="14"/>
      <c r="G46" s="26">
        <f t="shared" si="2"/>
        <v>0</v>
      </c>
      <c r="H46" s="26">
        <f t="shared" si="2"/>
        <v>0</v>
      </c>
    </row>
    <row r="47" spans="1:8" ht="38.25">
      <c r="A47" s="55" t="s">
        <v>478</v>
      </c>
      <c r="B47" s="135" t="s">
        <v>435</v>
      </c>
      <c r="C47" s="14" t="s">
        <v>189</v>
      </c>
      <c r="D47" s="14" t="s">
        <v>190</v>
      </c>
      <c r="E47" s="14" t="s">
        <v>218</v>
      </c>
      <c r="F47" s="14"/>
      <c r="G47" s="26">
        <f t="shared" si="2"/>
        <v>0</v>
      </c>
      <c r="H47" s="26">
        <f t="shared" si="2"/>
        <v>0</v>
      </c>
    </row>
    <row r="48" spans="1:8" ht="25.5">
      <c r="A48" s="55" t="s">
        <v>305</v>
      </c>
      <c r="B48" s="135" t="s">
        <v>435</v>
      </c>
      <c r="C48" s="14" t="s">
        <v>189</v>
      </c>
      <c r="D48" s="14" t="s">
        <v>190</v>
      </c>
      <c r="E48" s="14" t="s">
        <v>221</v>
      </c>
      <c r="F48" s="14"/>
      <c r="G48" s="26">
        <f>G49+G50</f>
        <v>0</v>
      </c>
      <c r="H48" s="26">
        <f>H49+H50</f>
        <v>0</v>
      </c>
    </row>
    <row r="49" spans="1:8" ht="25.5">
      <c r="A49" s="129" t="s">
        <v>110</v>
      </c>
      <c r="B49" s="135" t="s">
        <v>435</v>
      </c>
      <c r="C49" s="18" t="s">
        <v>189</v>
      </c>
      <c r="D49" s="18" t="s">
        <v>190</v>
      </c>
      <c r="E49" s="18" t="s">
        <v>221</v>
      </c>
      <c r="F49" s="18" t="s">
        <v>106</v>
      </c>
      <c r="G49" s="27">
        <v>0</v>
      </c>
      <c r="H49" s="27">
        <v>0</v>
      </c>
    </row>
    <row r="50" spans="1:8" ht="25.5">
      <c r="A50" s="129" t="s">
        <v>113</v>
      </c>
      <c r="B50" s="135" t="s">
        <v>435</v>
      </c>
      <c r="C50" s="18" t="s">
        <v>189</v>
      </c>
      <c r="D50" s="18" t="s">
        <v>190</v>
      </c>
      <c r="E50" s="18" t="s">
        <v>221</v>
      </c>
      <c r="F50" s="18" t="s">
        <v>104</v>
      </c>
      <c r="G50" s="27">
        <v>0</v>
      </c>
      <c r="H50" s="27">
        <v>0</v>
      </c>
    </row>
    <row r="51" spans="1:8" ht="33">
      <c r="A51" s="62" t="s">
        <v>306</v>
      </c>
      <c r="B51" s="220" t="s">
        <v>435</v>
      </c>
      <c r="C51" s="61" t="s">
        <v>190</v>
      </c>
      <c r="D51" s="61"/>
      <c r="E51" s="61"/>
      <c r="F51" s="61"/>
      <c r="G51" s="63">
        <f>G52+G61</f>
        <v>619020</v>
      </c>
      <c r="H51" s="63">
        <f>H52+H61</f>
        <v>614020</v>
      </c>
    </row>
    <row r="52" spans="1:8" ht="15.75">
      <c r="A52" s="55" t="s">
        <v>171</v>
      </c>
      <c r="B52" s="135" t="s">
        <v>435</v>
      </c>
      <c r="C52" s="14" t="s">
        <v>190</v>
      </c>
      <c r="D52" s="14">
        <v>10</v>
      </c>
      <c r="E52" s="14"/>
      <c r="F52" s="14"/>
      <c r="G52" s="26">
        <f>G53</f>
        <v>579020</v>
      </c>
      <c r="H52" s="26">
        <f>H53</f>
        <v>579020</v>
      </c>
    </row>
    <row r="53" spans="1:8" ht="39">
      <c r="A53" s="132" t="s">
        <v>590</v>
      </c>
      <c r="B53" s="135" t="s">
        <v>435</v>
      </c>
      <c r="C53" s="14" t="s">
        <v>190</v>
      </c>
      <c r="D53" s="14" t="s">
        <v>322</v>
      </c>
      <c r="E53" s="134" t="s">
        <v>122</v>
      </c>
      <c r="F53" s="14"/>
      <c r="G53" s="26">
        <f>G54</f>
        <v>579020</v>
      </c>
      <c r="H53" s="26">
        <f>H54</f>
        <v>579020</v>
      </c>
    </row>
    <row r="54" spans="1:8" ht="38.25">
      <c r="A54" s="219" t="s">
        <v>462</v>
      </c>
      <c r="B54" s="221" t="s">
        <v>435</v>
      </c>
      <c r="C54" s="14" t="s">
        <v>190</v>
      </c>
      <c r="D54" s="14" t="s">
        <v>322</v>
      </c>
      <c r="E54" s="134" t="s">
        <v>120</v>
      </c>
      <c r="F54" s="14"/>
      <c r="G54" s="26">
        <f>G55+G56+G58</f>
        <v>579020</v>
      </c>
      <c r="H54" s="26">
        <f>H55+H56+H58</f>
        <v>579020</v>
      </c>
    </row>
    <row r="55" spans="1:8" ht="25.5">
      <c r="A55" s="131" t="s">
        <v>168</v>
      </c>
      <c r="B55" s="135" t="s">
        <v>435</v>
      </c>
      <c r="C55" s="18" t="s">
        <v>190</v>
      </c>
      <c r="D55" s="18" t="s">
        <v>322</v>
      </c>
      <c r="E55" s="133" t="s">
        <v>121</v>
      </c>
      <c r="F55" s="18" t="s">
        <v>104</v>
      </c>
      <c r="G55" s="27">
        <v>241000</v>
      </c>
      <c r="H55" s="27">
        <v>241000</v>
      </c>
    </row>
    <row r="56" spans="1:8" ht="25.5">
      <c r="A56" s="259" t="s">
        <v>636</v>
      </c>
      <c r="B56" s="221" t="s">
        <v>435</v>
      </c>
      <c r="C56" s="14" t="s">
        <v>190</v>
      </c>
      <c r="D56" s="14" t="s">
        <v>322</v>
      </c>
      <c r="E56" s="168" t="s">
        <v>635</v>
      </c>
      <c r="F56" s="163"/>
      <c r="G56" s="26">
        <f>G57</f>
        <v>282420</v>
      </c>
      <c r="H56" s="26">
        <f>H57</f>
        <v>282420</v>
      </c>
    </row>
    <row r="57" spans="1:8" ht="25.5">
      <c r="A57" s="131" t="s">
        <v>168</v>
      </c>
      <c r="B57" s="135" t="s">
        <v>435</v>
      </c>
      <c r="C57" s="18" t="s">
        <v>190</v>
      </c>
      <c r="D57" s="18" t="s">
        <v>322</v>
      </c>
      <c r="E57" s="169" t="s">
        <v>635</v>
      </c>
      <c r="F57" s="165" t="s">
        <v>104</v>
      </c>
      <c r="G57" s="27">
        <v>282420</v>
      </c>
      <c r="H57" s="27">
        <v>282420</v>
      </c>
    </row>
    <row r="58" spans="1:8" ht="25.5">
      <c r="A58" s="259" t="s">
        <v>638</v>
      </c>
      <c r="B58" s="221" t="s">
        <v>435</v>
      </c>
      <c r="C58" s="14" t="s">
        <v>190</v>
      </c>
      <c r="D58" s="14" t="s">
        <v>322</v>
      </c>
      <c r="E58" s="168" t="s">
        <v>637</v>
      </c>
      <c r="F58" s="163"/>
      <c r="G58" s="26">
        <f>G59</f>
        <v>55600</v>
      </c>
      <c r="H58" s="26">
        <f>H59</f>
        <v>55600</v>
      </c>
    </row>
    <row r="59" spans="1:8" ht="25.5">
      <c r="A59" s="131" t="s">
        <v>168</v>
      </c>
      <c r="B59" s="135" t="s">
        <v>435</v>
      </c>
      <c r="C59" s="18" t="s">
        <v>190</v>
      </c>
      <c r="D59" s="18" t="s">
        <v>322</v>
      </c>
      <c r="E59" s="169" t="s">
        <v>637</v>
      </c>
      <c r="F59" s="165" t="s">
        <v>104</v>
      </c>
      <c r="G59" s="27">
        <v>55600</v>
      </c>
      <c r="H59" s="27">
        <v>55600</v>
      </c>
    </row>
    <row r="60" spans="1:8" ht="38.25">
      <c r="A60" s="55" t="s">
        <v>460</v>
      </c>
      <c r="B60" s="135" t="s">
        <v>435</v>
      </c>
      <c r="C60" s="14" t="s">
        <v>190</v>
      </c>
      <c r="D60" s="14" t="s">
        <v>322</v>
      </c>
      <c r="E60" s="14" t="s">
        <v>219</v>
      </c>
      <c r="F60" s="14"/>
      <c r="G60" s="26">
        <f aca="true" t="shared" si="3" ref="G60:H62">G61</f>
        <v>40000</v>
      </c>
      <c r="H60" s="26">
        <f t="shared" si="3"/>
        <v>35000</v>
      </c>
    </row>
    <row r="61" spans="1:8" ht="38.25">
      <c r="A61" s="55" t="s">
        <v>478</v>
      </c>
      <c r="B61" s="135" t="s">
        <v>435</v>
      </c>
      <c r="C61" s="14" t="s">
        <v>190</v>
      </c>
      <c r="D61" s="14" t="s">
        <v>322</v>
      </c>
      <c r="E61" s="14" t="s">
        <v>218</v>
      </c>
      <c r="F61" s="14"/>
      <c r="G61" s="26">
        <f t="shared" si="3"/>
        <v>40000</v>
      </c>
      <c r="H61" s="26">
        <f t="shared" si="3"/>
        <v>35000</v>
      </c>
    </row>
    <row r="62" spans="1:8" ht="38.25">
      <c r="A62" s="55" t="s">
        <v>307</v>
      </c>
      <c r="B62" s="135" t="s">
        <v>435</v>
      </c>
      <c r="C62" s="14" t="s">
        <v>190</v>
      </c>
      <c r="D62" s="14" t="s">
        <v>322</v>
      </c>
      <c r="E62" s="14" t="s">
        <v>227</v>
      </c>
      <c r="F62" s="14"/>
      <c r="G62" s="26">
        <f t="shared" si="3"/>
        <v>40000</v>
      </c>
      <c r="H62" s="26">
        <f t="shared" si="3"/>
        <v>35000</v>
      </c>
    </row>
    <row r="63" spans="1:8" ht="25.5">
      <c r="A63" s="129" t="s">
        <v>113</v>
      </c>
      <c r="B63" s="135" t="s">
        <v>435</v>
      </c>
      <c r="C63" s="18" t="s">
        <v>190</v>
      </c>
      <c r="D63" s="18" t="s">
        <v>322</v>
      </c>
      <c r="E63" s="18" t="s">
        <v>227</v>
      </c>
      <c r="F63" s="18" t="s">
        <v>104</v>
      </c>
      <c r="G63" s="27">
        <v>40000</v>
      </c>
      <c r="H63" s="27">
        <v>35000</v>
      </c>
    </row>
    <row r="64" spans="1:8" ht="25.5" hidden="1">
      <c r="A64" s="56" t="s">
        <v>275</v>
      </c>
      <c r="B64" s="135" t="s">
        <v>435</v>
      </c>
      <c r="C64" s="18" t="s">
        <v>190</v>
      </c>
      <c r="D64" s="18" t="s">
        <v>322</v>
      </c>
      <c r="E64" s="18" t="s">
        <v>228</v>
      </c>
      <c r="F64" s="18" t="s">
        <v>271</v>
      </c>
      <c r="G64" s="27">
        <v>-1</v>
      </c>
      <c r="H64" s="27">
        <v>0</v>
      </c>
    </row>
    <row r="65" spans="1:8" ht="15.75" hidden="1">
      <c r="A65" s="55" t="s">
        <v>100</v>
      </c>
      <c r="B65" s="135" t="s">
        <v>435</v>
      </c>
      <c r="C65" s="14" t="s">
        <v>190</v>
      </c>
      <c r="D65" s="14" t="s">
        <v>322</v>
      </c>
      <c r="E65" s="14" t="s">
        <v>99</v>
      </c>
      <c r="F65" s="14"/>
      <c r="G65" s="26">
        <f>SUM(G67)</f>
        <v>-1</v>
      </c>
      <c r="H65" s="26">
        <f>SUM(H67)</f>
        <v>0</v>
      </c>
    </row>
    <row r="66" spans="1:8" ht="25.5" hidden="1">
      <c r="A66" s="129" t="s">
        <v>113</v>
      </c>
      <c r="B66" s="135" t="s">
        <v>435</v>
      </c>
      <c r="C66" s="18" t="s">
        <v>190</v>
      </c>
      <c r="D66" s="18" t="s">
        <v>322</v>
      </c>
      <c r="E66" s="18" t="s">
        <v>99</v>
      </c>
      <c r="F66" s="18" t="s">
        <v>104</v>
      </c>
      <c r="G66" s="26">
        <f>G67</f>
        <v>-1</v>
      </c>
      <c r="H66" s="26">
        <f>H67</f>
        <v>0</v>
      </c>
    </row>
    <row r="67" spans="1:8" ht="25.5" hidden="1">
      <c r="A67" s="56" t="s">
        <v>303</v>
      </c>
      <c r="B67" s="135" t="s">
        <v>435</v>
      </c>
      <c r="C67" s="18" t="s">
        <v>190</v>
      </c>
      <c r="D67" s="18" t="s">
        <v>322</v>
      </c>
      <c r="E67" s="18" t="s">
        <v>99</v>
      </c>
      <c r="F67" s="18" t="s">
        <v>320</v>
      </c>
      <c r="G67" s="27">
        <v>-1</v>
      </c>
      <c r="H67" s="27">
        <v>0</v>
      </c>
    </row>
    <row r="68" spans="1:8" ht="28.5" hidden="1">
      <c r="A68" s="12" t="s">
        <v>88</v>
      </c>
      <c r="B68" s="135" t="s">
        <v>435</v>
      </c>
      <c r="C68" s="14" t="s">
        <v>190</v>
      </c>
      <c r="D68" s="14" t="s">
        <v>83</v>
      </c>
      <c r="E68" s="14"/>
      <c r="F68" s="14"/>
      <c r="G68" s="26" t="e">
        <f>#REF!</f>
        <v>#REF!</v>
      </c>
      <c r="H68" s="26" t="e">
        <f>#REF!</f>
        <v>#REF!</v>
      </c>
    </row>
    <row r="69" spans="1:8" ht="16.5">
      <c r="A69" s="62" t="s">
        <v>172</v>
      </c>
      <c r="B69" s="222" t="s">
        <v>435</v>
      </c>
      <c r="C69" s="61" t="s">
        <v>191</v>
      </c>
      <c r="D69" s="61"/>
      <c r="E69" s="61"/>
      <c r="F69" s="61"/>
      <c r="G69" s="63">
        <f>G70+G75+G94</f>
        <v>20532800</v>
      </c>
      <c r="H69" s="63">
        <f>H70+H75+H94</f>
        <v>25771600</v>
      </c>
    </row>
    <row r="70" spans="1:8" ht="15.75">
      <c r="A70" s="55" t="s">
        <v>173</v>
      </c>
      <c r="B70" s="135" t="s">
        <v>435</v>
      </c>
      <c r="C70" s="14" t="s">
        <v>191</v>
      </c>
      <c r="D70" s="14" t="s">
        <v>187</v>
      </c>
      <c r="E70" s="14"/>
      <c r="F70" s="14"/>
      <c r="G70" s="26">
        <f aca="true" t="shared" si="4" ref="G70:H73">G71</f>
        <v>40000</v>
      </c>
      <c r="H70" s="26">
        <f t="shared" si="4"/>
        <v>40000</v>
      </c>
    </row>
    <row r="71" spans="1:8" ht="38.25">
      <c r="A71" s="114" t="s">
        <v>584</v>
      </c>
      <c r="B71" s="135" t="s">
        <v>435</v>
      </c>
      <c r="C71" s="14" t="s">
        <v>191</v>
      </c>
      <c r="D71" s="14" t="s">
        <v>187</v>
      </c>
      <c r="E71" s="163" t="s">
        <v>209</v>
      </c>
      <c r="F71" s="14"/>
      <c r="G71" s="26">
        <f t="shared" si="4"/>
        <v>40000</v>
      </c>
      <c r="H71" s="26">
        <f t="shared" si="4"/>
        <v>40000</v>
      </c>
    </row>
    <row r="72" spans="1:8" ht="25.5">
      <c r="A72" s="114" t="s">
        <v>224</v>
      </c>
      <c r="B72" s="135" t="s">
        <v>435</v>
      </c>
      <c r="C72" s="14" t="s">
        <v>191</v>
      </c>
      <c r="D72" s="14" t="s">
        <v>187</v>
      </c>
      <c r="E72" s="163" t="s">
        <v>213</v>
      </c>
      <c r="F72" s="14"/>
      <c r="G72" s="26">
        <f t="shared" si="4"/>
        <v>40000</v>
      </c>
      <c r="H72" s="26">
        <f t="shared" si="4"/>
        <v>40000</v>
      </c>
    </row>
    <row r="73" spans="1:8" ht="25.5">
      <c r="A73" s="55" t="s">
        <v>174</v>
      </c>
      <c r="B73" s="135" t="s">
        <v>435</v>
      </c>
      <c r="C73" s="14" t="s">
        <v>191</v>
      </c>
      <c r="D73" s="14" t="s">
        <v>187</v>
      </c>
      <c r="E73" s="163" t="s">
        <v>464</v>
      </c>
      <c r="F73" s="14"/>
      <c r="G73" s="26">
        <f t="shared" si="4"/>
        <v>40000</v>
      </c>
      <c r="H73" s="26">
        <f t="shared" si="4"/>
        <v>40000</v>
      </c>
    </row>
    <row r="74" spans="1:8" ht="25.5">
      <c r="A74" s="129" t="s">
        <v>113</v>
      </c>
      <c r="B74" s="135" t="s">
        <v>435</v>
      </c>
      <c r="C74" s="18" t="s">
        <v>191</v>
      </c>
      <c r="D74" s="18" t="s">
        <v>187</v>
      </c>
      <c r="E74" s="165" t="s">
        <v>464</v>
      </c>
      <c r="F74" s="18" t="s">
        <v>104</v>
      </c>
      <c r="G74" s="27">
        <v>40000</v>
      </c>
      <c r="H74" s="27">
        <v>40000</v>
      </c>
    </row>
    <row r="75" spans="1:8" ht="15" customHeight="1">
      <c r="A75" s="55" t="s">
        <v>495</v>
      </c>
      <c r="B75" s="135" t="s">
        <v>435</v>
      </c>
      <c r="C75" s="120" t="s">
        <v>191</v>
      </c>
      <c r="D75" s="120" t="s">
        <v>195</v>
      </c>
      <c r="E75" s="14"/>
      <c r="F75" s="53"/>
      <c r="G75" s="26">
        <f>G82+G90</f>
        <v>20492800</v>
      </c>
      <c r="H75" s="26">
        <f>H82+H90</f>
        <v>25731600</v>
      </c>
    </row>
    <row r="76" spans="1:8" ht="13.5" customHeight="1" hidden="1">
      <c r="A76" s="59" t="s">
        <v>291</v>
      </c>
      <c r="B76" s="135" t="s">
        <v>435</v>
      </c>
      <c r="C76" s="121" t="s">
        <v>191</v>
      </c>
      <c r="D76" s="121" t="s">
        <v>195</v>
      </c>
      <c r="E76" s="115" t="s">
        <v>229</v>
      </c>
      <c r="F76" s="85"/>
      <c r="G76" s="84">
        <f aca="true" t="shared" si="5" ref="G76:H79">SUM(G77)</f>
        <v>0</v>
      </c>
      <c r="H76" s="84">
        <f t="shared" si="5"/>
        <v>0</v>
      </c>
    </row>
    <row r="77" spans="1:8" ht="25.5" hidden="1">
      <c r="A77" s="59" t="s">
        <v>292</v>
      </c>
      <c r="B77" s="135" t="s">
        <v>435</v>
      </c>
      <c r="C77" s="121" t="s">
        <v>191</v>
      </c>
      <c r="D77" s="121" t="s">
        <v>195</v>
      </c>
      <c r="E77" s="115" t="s">
        <v>230</v>
      </c>
      <c r="F77" s="85"/>
      <c r="G77" s="84">
        <f t="shared" si="5"/>
        <v>0</v>
      </c>
      <c r="H77" s="84">
        <f t="shared" si="5"/>
        <v>0</v>
      </c>
    </row>
    <row r="78" spans="1:8" ht="25.5" hidden="1">
      <c r="A78" s="59" t="s">
        <v>293</v>
      </c>
      <c r="B78" s="135" t="s">
        <v>435</v>
      </c>
      <c r="C78" s="121" t="s">
        <v>191</v>
      </c>
      <c r="D78" s="121" t="s">
        <v>195</v>
      </c>
      <c r="E78" s="115" t="s">
        <v>295</v>
      </c>
      <c r="F78" s="85"/>
      <c r="G78" s="84">
        <f t="shared" si="5"/>
        <v>0</v>
      </c>
      <c r="H78" s="84">
        <f t="shared" si="5"/>
        <v>0</v>
      </c>
    </row>
    <row r="79" spans="1:8" ht="25.5" hidden="1">
      <c r="A79" s="59" t="s">
        <v>294</v>
      </c>
      <c r="B79" s="135" t="s">
        <v>435</v>
      </c>
      <c r="C79" s="121" t="s">
        <v>191</v>
      </c>
      <c r="D79" s="121" t="s">
        <v>195</v>
      </c>
      <c r="E79" s="115" t="s">
        <v>296</v>
      </c>
      <c r="F79" s="85"/>
      <c r="G79" s="84">
        <f t="shared" si="5"/>
        <v>0</v>
      </c>
      <c r="H79" s="84">
        <f t="shared" si="5"/>
        <v>0</v>
      </c>
    </row>
    <row r="80" spans="1:8" ht="25.5" hidden="1">
      <c r="A80" s="87" t="s">
        <v>303</v>
      </c>
      <c r="B80" s="135" t="s">
        <v>435</v>
      </c>
      <c r="C80" s="122" t="s">
        <v>191</v>
      </c>
      <c r="D80" s="122" t="s">
        <v>195</v>
      </c>
      <c r="E80" s="116" t="s">
        <v>296</v>
      </c>
      <c r="F80" s="86" t="s">
        <v>320</v>
      </c>
      <c r="G80" s="117"/>
      <c r="H80" s="117"/>
    </row>
    <row r="81" spans="1:8" ht="38.25" hidden="1">
      <c r="A81" s="55" t="s">
        <v>299</v>
      </c>
      <c r="B81" s="135" t="s">
        <v>435</v>
      </c>
      <c r="C81" s="120" t="s">
        <v>191</v>
      </c>
      <c r="D81" s="120" t="s">
        <v>195</v>
      </c>
      <c r="E81" s="14" t="s">
        <v>219</v>
      </c>
      <c r="F81" s="53"/>
      <c r="G81" s="26">
        <f aca="true" t="shared" si="6" ref="G81:H84">G82</f>
        <v>19580500</v>
      </c>
      <c r="H81" s="26">
        <f t="shared" si="6"/>
        <v>24492500</v>
      </c>
    </row>
    <row r="82" spans="1:8" ht="38.25">
      <c r="A82" s="128" t="s">
        <v>591</v>
      </c>
      <c r="B82" s="135" t="s">
        <v>435</v>
      </c>
      <c r="C82" s="120" t="s">
        <v>191</v>
      </c>
      <c r="D82" s="120" t="s">
        <v>195</v>
      </c>
      <c r="E82" s="163" t="s">
        <v>229</v>
      </c>
      <c r="F82" s="54"/>
      <c r="G82" s="26">
        <f>G83+G86+G88</f>
        <v>19580500</v>
      </c>
      <c r="H82" s="26">
        <f>H83+H86+H88</f>
        <v>24492500</v>
      </c>
    </row>
    <row r="83" spans="1:8" ht="25.5">
      <c r="A83" s="128" t="s">
        <v>292</v>
      </c>
      <c r="B83" s="135" t="s">
        <v>435</v>
      </c>
      <c r="C83" s="14" t="s">
        <v>191</v>
      </c>
      <c r="D83" s="14" t="s">
        <v>195</v>
      </c>
      <c r="E83" s="163" t="s">
        <v>230</v>
      </c>
      <c r="F83" s="54"/>
      <c r="G83" s="26">
        <f t="shared" si="6"/>
        <v>250000</v>
      </c>
      <c r="H83" s="26">
        <f t="shared" si="6"/>
        <v>250000</v>
      </c>
    </row>
    <row r="84" spans="1:8" ht="25.5">
      <c r="A84" s="128" t="s">
        <v>466</v>
      </c>
      <c r="B84" s="135" t="s">
        <v>435</v>
      </c>
      <c r="C84" s="14" t="s">
        <v>191</v>
      </c>
      <c r="D84" s="14" t="s">
        <v>195</v>
      </c>
      <c r="E84" s="163" t="s">
        <v>465</v>
      </c>
      <c r="F84" s="54"/>
      <c r="G84" s="26">
        <f t="shared" si="6"/>
        <v>250000</v>
      </c>
      <c r="H84" s="26">
        <f t="shared" si="6"/>
        <v>250000</v>
      </c>
    </row>
    <row r="85" spans="1:8" ht="25.5">
      <c r="A85" s="129" t="s">
        <v>103</v>
      </c>
      <c r="B85" s="135" t="s">
        <v>435</v>
      </c>
      <c r="C85" s="18" t="s">
        <v>191</v>
      </c>
      <c r="D85" s="18" t="s">
        <v>195</v>
      </c>
      <c r="E85" s="165" t="s">
        <v>465</v>
      </c>
      <c r="F85" s="54" t="s">
        <v>104</v>
      </c>
      <c r="G85" s="27">
        <v>250000</v>
      </c>
      <c r="H85" s="27">
        <v>250000</v>
      </c>
    </row>
    <row r="86" spans="1:8" ht="76.5">
      <c r="A86" s="128" t="s">
        <v>648</v>
      </c>
      <c r="B86" s="135" t="s">
        <v>435</v>
      </c>
      <c r="C86" s="14" t="s">
        <v>191</v>
      </c>
      <c r="D86" s="14" t="s">
        <v>195</v>
      </c>
      <c r="E86" s="163" t="s">
        <v>639</v>
      </c>
      <c r="F86" s="173"/>
      <c r="G86" s="26">
        <f>G87</f>
        <v>11249500</v>
      </c>
      <c r="H86" s="26">
        <f>H87</f>
        <v>24242500</v>
      </c>
    </row>
    <row r="87" spans="1:8" ht="25.5">
      <c r="A87" s="129" t="s">
        <v>103</v>
      </c>
      <c r="B87" s="135" t="s">
        <v>435</v>
      </c>
      <c r="C87" s="18" t="s">
        <v>191</v>
      </c>
      <c r="D87" s="18" t="s">
        <v>195</v>
      </c>
      <c r="E87" s="165" t="s">
        <v>639</v>
      </c>
      <c r="F87" s="174" t="s">
        <v>104</v>
      </c>
      <c r="G87" s="27">
        <v>11249500</v>
      </c>
      <c r="H87" s="27">
        <v>24242500</v>
      </c>
    </row>
    <row r="88" spans="1:8" ht="51">
      <c r="A88" s="128" t="s">
        <v>647</v>
      </c>
      <c r="B88" s="135" t="s">
        <v>435</v>
      </c>
      <c r="C88" s="14" t="s">
        <v>191</v>
      </c>
      <c r="D88" s="14" t="s">
        <v>195</v>
      </c>
      <c r="E88" s="163" t="s">
        <v>646</v>
      </c>
      <c r="F88" s="173"/>
      <c r="G88" s="26">
        <f>G89</f>
        <v>8081000</v>
      </c>
      <c r="H88" s="26">
        <f>H89</f>
        <v>0</v>
      </c>
    </row>
    <row r="89" spans="1:8" ht="25.5">
      <c r="A89" s="129" t="s">
        <v>103</v>
      </c>
      <c r="B89" s="135" t="s">
        <v>435</v>
      </c>
      <c r="C89" s="18" t="s">
        <v>191</v>
      </c>
      <c r="D89" s="18" t="s">
        <v>195</v>
      </c>
      <c r="E89" s="165" t="s">
        <v>646</v>
      </c>
      <c r="F89" s="174" t="s">
        <v>104</v>
      </c>
      <c r="G89" s="27">
        <v>8081000</v>
      </c>
      <c r="H89" s="27">
        <v>0</v>
      </c>
    </row>
    <row r="90" spans="1:8" ht="38.25">
      <c r="A90" s="58" t="s">
        <v>467</v>
      </c>
      <c r="B90" s="135" t="s">
        <v>435</v>
      </c>
      <c r="C90" s="120" t="s">
        <v>191</v>
      </c>
      <c r="D90" s="120" t="s">
        <v>195</v>
      </c>
      <c r="E90" s="14" t="s">
        <v>219</v>
      </c>
      <c r="F90" s="53"/>
      <c r="G90" s="26">
        <f aca="true" t="shared" si="7" ref="G90:H92">G91</f>
        <v>912300</v>
      </c>
      <c r="H90" s="26">
        <f t="shared" si="7"/>
        <v>1239100</v>
      </c>
    </row>
    <row r="91" spans="1:8" ht="38.25">
      <c r="A91" s="128" t="s">
        <v>456</v>
      </c>
      <c r="B91" s="135" t="s">
        <v>435</v>
      </c>
      <c r="C91" s="120" t="s">
        <v>191</v>
      </c>
      <c r="D91" s="120" t="s">
        <v>195</v>
      </c>
      <c r="E91" s="14" t="s">
        <v>218</v>
      </c>
      <c r="F91" s="53"/>
      <c r="G91" s="26">
        <f t="shared" si="7"/>
        <v>912300</v>
      </c>
      <c r="H91" s="26">
        <f t="shared" si="7"/>
        <v>1239100</v>
      </c>
    </row>
    <row r="92" spans="1:8" ht="38.25">
      <c r="A92" s="128" t="s">
        <v>468</v>
      </c>
      <c r="B92" s="135" t="s">
        <v>435</v>
      </c>
      <c r="C92" s="120" t="s">
        <v>191</v>
      </c>
      <c r="D92" s="120" t="s">
        <v>195</v>
      </c>
      <c r="E92" s="14" t="s">
        <v>370</v>
      </c>
      <c r="F92" s="53"/>
      <c r="G92" s="26">
        <f t="shared" si="7"/>
        <v>912300</v>
      </c>
      <c r="H92" s="26">
        <f t="shared" si="7"/>
        <v>1239100</v>
      </c>
    </row>
    <row r="93" spans="1:8" ht="25.5">
      <c r="A93" s="129" t="s">
        <v>103</v>
      </c>
      <c r="B93" s="135" t="s">
        <v>435</v>
      </c>
      <c r="C93" s="123" t="s">
        <v>191</v>
      </c>
      <c r="D93" s="123" t="s">
        <v>195</v>
      </c>
      <c r="E93" s="18" t="s">
        <v>370</v>
      </c>
      <c r="F93" s="54" t="s">
        <v>104</v>
      </c>
      <c r="G93" s="27">
        <v>912300</v>
      </c>
      <c r="H93" s="27">
        <v>1239100</v>
      </c>
    </row>
    <row r="94" spans="1:8" ht="31.5">
      <c r="A94" s="225" t="s">
        <v>175</v>
      </c>
      <c r="B94" s="135" t="s">
        <v>435</v>
      </c>
      <c r="C94" s="224" t="s">
        <v>191</v>
      </c>
      <c r="D94" s="224" t="s">
        <v>323</v>
      </c>
      <c r="E94" s="18"/>
      <c r="F94" s="54"/>
      <c r="G94" s="26">
        <f>G95</f>
        <v>0</v>
      </c>
      <c r="H94" s="26">
        <f>H95</f>
        <v>0</v>
      </c>
    </row>
    <row r="95" spans="1:8" ht="25.5">
      <c r="A95" s="223" t="s">
        <v>497</v>
      </c>
      <c r="B95" s="135" t="s">
        <v>435</v>
      </c>
      <c r="C95" s="224" t="s">
        <v>191</v>
      </c>
      <c r="D95" s="224" t="s">
        <v>323</v>
      </c>
      <c r="E95" s="224" t="s">
        <v>496</v>
      </c>
      <c r="F95" s="54"/>
      <c r="G95" s="26">
        <f>G96</f>
        <v>0</v>
      </c>
      <c r="H95" s="26">
        <f>H96</f>
        <v>0</v>
      </c>
    </row>
    <row r="96" spans="1:8" ht="25.5">
      <c r="A96" s="130" t="s">
        <v>168</v>
      </c>
      <c r="B96" s="135" t="s">
        <v>435</v>
      </c>
      <c r="C96" s="123" t="s">
        <v>191</v>
      </c>
      <c r="D96" s="123" t="s">
        <v>323</v>
      </c>
      <c r="E96" s="166" t="s">
        <v>496</v>
      </c>
      <c r="F96" s="54" t="s">
        <v>104</v>
      </c>
      <c r="G96" s="27">
        <v>0</v>
      </c>
      <c r="H96" s="27">
        <v>0</v>
      </c>
    </row>
    <row r="97" spans="1:8" ht="15.75" customHeight="1">
      <c r="A97" s="62" t="s">
        <v>308</v>
      </c>
      <c r="B97" s="222" t="s">
        <v>435</v>
      </c>
      <c r="C97" s="91" t="s">
        <v>192</v>
      </c>
      <c r="D97" s="91"/>
      <c r="E97" s="91"/>
      <c r="F97" s="91"/>
      <c r="G97" s="63">
        <f>G98+G103+G134</f>
        <v>2710000</v>
      </c>
      <c r="H97" s="63">
        <f>H98+H103+H134</f>
        <v>1933230</v>
      </c>
    </row>
    <row r="98" spans="1:8" ht="19.5" customHeight="1">
      <c r="A98" s="55" t="s">
        <v>309</v>
      </c>
      <c r="B98" s="135" t="s">
        <v>435</v>
      </c>
      <c r="C98" s="14" t="s">
        <v>192</v>
      </c>
      <c r="D98" s="14" t="s">
        <v>189</v>
      </c>
      <c r="E98" s="14"/>
      <c r="F98" s="14"/>
      <c r="G98" s="26">
        <f>G99</f>
        <v>50000</v>
      </c>
      <c r="H98" s="26">
        <f>H99</f>
        <v>50000</v>
      </c>
    </row>
    <row r="99" spans="1:8" ht="38.25">
      <c r="A99" s="119" t="s">
        <v>469</v>
      </c>
      <c r="B99" s="135" t="s">
        <v>435</v>
      </c>
      <c r="C99" s="14" t="s">
        <v>192</v>
      </c>
      <c r="D99" s="14" t="s">
        <v>189</v>
      </c>
      <c r="E99" s="13" t="s">
        <v>379</v>
      </c>
      <c r="F99" s="14"/>
      <c r="G99" s="26">
        <f>G100</f>
        <v>50000</v>
      </c>
      <c r="H99" s="26">
        <f>H100</f>
        <v>50000</v>
      </c>
    </row>
    <row r="100" spans="1:8" ht="27" customHeight="1">
      <c r="A100" s="213" t="s">
        <v>470</v>
      </c>
      <c r="B100" s="135" t="s">
        <v>435</v>
      </c>
      <c r="C100" s="14" t="s">
        <v>192</v>
      </c>
      <c r="D100" s="14" t="s">
        <v>189</v>
      </c>
      <c r="E100" s="13" t="s">
        <v>380</v>
      </c>
      <c r="F100" s="14"/>
      <c r="G100" s="49">
        <f>G102</f>
        <v>50000</v>
      </c>
      <c r="H100" s="49">
        <f>H102</f>
        <v>50000</v>
      </c>
    </row>
    <row r="101" spans="1:8" ht="27" customHeight="1">
      <c r="A101" s="214" t="s">
        <v>472</v>
      </c>
      <c r="B101" s="135" t="s">
        <v>435</v>
      </c>
      <c r="C101" s="14" t="s">
        <v>192</v>
      </c>
      <c r="D101" s="14" t="s">
        <v>189</v>
      </c>
      <c r="E101" s="13" t="s">
        <v>380</v>
      </c>
      <c r="F101" s="14"/>
      <c r="G101" s="49">
        <f>G102</f>
        <v>50000</v>
      </c>
      <c r="H101" s="49">
        <f>H102</f>
        <v>50000</v>
      </c>
    </row>
    <row r="102" spans="1:8" ht="25.5">
      <c r="A102" s="129" t="s">
        <v>113</v>
      </c>
      <c r="B102" s="135" t="s">
        <v>435</v>
      </c>
      <c r="C102" s="18" t="s">
        <v>192</v>
      </c>
      <c r="D102" s="18" t="s">
        <v>189</v>
      </c>
      <c r="E102" s="150" t="s">
        <v>471</v>
      </c>
      <c r="F102" s="18" t="s">
        <v>104</v>
      </c>
      <c r="G102" s="50">
        <v>50000</v>
      </c>
      <c r="H102" s="50">
        <v>50000</v>
      </c>
    </row>
    <row r="103" spans="1:8" ht="15" customHeight="1">
      <c r="A103" s="55" t="s">
        <v>312</v>
      </c>
      <c r="B103" s="135" t="s">
        <v>435</v>
      </c>
      <c r="C103" s="14" t="s">
        <v>192</v>
      </c>
      <c r="D103" s="14" t="s">
        <v>190</v>
      </c>
      <c r="E103" s="14"/>
      <c r="F103" s="14"/>
      <c r="G103" s="26">
        <f>G104+G114+G108+G111</f>
        <v>2560000</v>
      </c>
      <c r="H103" s="26">
        <f>H104+H114+H108+H111</f>
        <v>1833230</v>
      </c>
    </row>
    <row r="104" spans="1:8" ht="38.25" hidden="1">
      <c r="A104" s="151" t="s">
        <v>555</v>
      </c>
      <c r="B104" s="135" t="s">
        <v>435</v>
      </c>
      <c r="C104" s="14" t="s">
        <v>192</v>
      </c>
      <c r="D104" s="14" t="s">
        <v>190</v>
      </c>
      <c r="E104" s="14" t="s">
        <v>226</v>
      </c>
      <c r="F104" s="14"/>
      <c r="G104" s="26">
        <f>G105</f>
        <v>0</v>
      </c>
      <c r="H104" s="26">
        <f>H105</f>
        <v>0</v>
      </c>
    </row>
    <row r="105" spans="1:8" ht="25.5" hidden="1">
      <c r="A105" s="55" t="s">
        <v>473</v>
      </c>
      <c r="B105" s="135" t="s">
        <v>435</v>
      </c>
      <c r="C105" s="14" t="s">
        <v>231</v>
      </c>
      <c r="D105" s="14" t="s">
        <v>190</v>
      </c>
      <c r="E105" s="14" t="s">
        <v>225</v>
      </c>
      <c r="F105" s="14"/>
      <c r="G105" s="26">
        <f>G107</f>
        <v>0</v>
      </c>
      <c r="H105" s="26">
        <f>H107</f>
        <v>0</v>
      </c>
    </row>
    <row r="106" spans="1:8" ht="25.5" hidden="1">
      <c r="A106" s="55" t="s">
        <v>205</v>
      </c>
      <c r="B106" s="135" t="s">
        <v>435</v>
      </c>
      <c r="C106" s="14" t="s">
        <v>231</v>
      </c>
      <c r="D106" s="14" t="s">
        <v>190</v>
      </c>
      <c r="E106" s="14" t="s">
        <v>474</v>
      </c>
      <c r="F106" s="14"/>
      <c r="G106" s="26">
        <f>G107</f>
        <v>0</v>
      </c>
      <c r="H106" s="26">
        <f>H107</f>
        <v>0</v>
      </c>
    </row>
    <row r="107" spans="1:8" ht="25.5" hidden="1">
      <c r="A107" s="129" t="s">
        <v>113</v>
      </c>
      <c r="B107" s="135" t="s">
        <v>435</v>
      </c>
      <c r="C107" s="18" t="s">
        <v>192</v>
      </c>
      <c r="D107" s="18" t="s">
        <v>190</v>
      </c>
      <c r="E107" s="18" t="s">
        <v>474</v>
      </c>
      <c r="F107" s="18" t="s">
        <v>104</v>
      </c>
      <c r="G107" s="27">
        <v>0</v>
      </c>
      <c r="H107" s="27">
        <v>0</v>
      </c>
    </row>
    <row r="108" spans="1:8" ht="51">
      <c r="A108" s="128" t="s">
        <v>573</v>
      </c>
      <c r="B108" s="221" t="s">
        <v>435</v>
      </c>
      <c r="C108" s="14" t="s">
        <v>192</v>
      </c>
      <c r="D108" s="14" t="s">
        <v>190</v>
      </c>
      <c r="E108" s="14" t="s">
        <v>550</v>
      </c>
      <c r="F108" s="14"/>
      <c r="G108" s="26">
        <f>G109</f>
        <v>100000</v>
      </c>
      <c r="H108" s="26">
        <f>H109</f>
        <v>100000</v>
      </c>
    </row>
    <row r="109" spans="1:8" ht="25.5">
      <c r="A109" s="128" t="s">
        <v>574</v>
      </c>
      <c r="B109" s="221" t="s">
        <v>435</v>
      </c>
      <c r="C109" s="14" t="s">
        <v>192</v>
      </c>
      <c r="D109" s="14" t="s">
        <v>190</v>
      </c>
      <c r="E109" s="14" t="s">
        <v>550</v>
      </c>
      <c r="F109" s="14"/>
      <c r="G109" s="26">
        <f>G110</f>
        <v>100000</v>
      </c>
      <c r="H109" s="26">
        <f>H110</f>
        <v>100000</v>
      </c>
    </row>
    <row r="110" spans="1:8" ht="25.5">
      <c r="A110" s="129" t="s">
        <v>113</v>
      </c>
      <c r="B110" s="135" t="s">
        <v>435</v>
      </c>
      <c r="C110" s="18" t="s">
        <v>192</v>
      </c>
      <c r="D110" s="18" t="s">
        <v>190</v>
      </c>
      <c r="E110" s="18" t="s">
        <v>550</v>
      </c>
      <c r="F110" s="18" t="s">
        <v>104</v>
      </c>
      <c r="G110" s="27">
        <v>100000</v>
      </c>
      <c r="H110" s="27">
        <v>100000</v>
      </c>
    </row>
    <row r="111" spans="1:8" ht="25.5" hidden="1">
      <c r="A111" s="128" t="s">
        <v>585</v>
      </c>
      <c r="B111" s="221" t="s">
        <v>435</v>
      </c>
      <c r="C111" s="14" t="s">
        <v>192</v>
      </c>
      <c r="D111" s="14" t="s">
        <v>190</v>
      </c>
      <c r="E111" s="14" t="s">
        <v>575</v>
      </c>
      <c r="F111" s="14"/>
      <c r="G111" s="26">
        <f>G112</f>
        <v>0</v>
      </c>
      <c r="H111" s="26">
        <f>H112</f>
        <v>0</v>
      </c>
    </row>
    <row r="112" spans="1:8" ht="38.25" hidden="1">
      <c r="A112" s="128" t="s">
        <v>551</v>
      </c>
      <c r="B112" s="221" t="s">
        <v>435</v>
      </c>
      <c r="C112" s="14" t="s">
        <v>192</v>
      </c>
      <c r="D112" s="14" t="s">
        <v>190</v>
      </c>
      <c r="E112" s="14" t="s">
        <v>576</v>
      </c>
      <c r="F112" s="14"/>
      <c r="G112" s="26">
        <f>G113</f>
        <v>0</v>
      </c>
      <c r="H112" s="26">
        <f>H113</f>
        <v>0</v>
      </c>
    </row>
    <row r="113" spans="1:8" ht="25.5" hidden="1">
      <c r="A113" s="129" t="s">
        <v>113</v>
      </c>
      <c r="B113" s="135" t="s">
        <v>435</v>
      </c>
      <c r="C113" s="18" t="s">
        <v>192</v>
      </c>
      <c r="D113" s="18" t="s">
        <v>190</v>
      </c>
      <c r="E113" s="18" t="s">
        <v>576</v>
      </c>
      <c r="F113" s="18" t="s">
        <v>104</v>
      </c>
      <c r="G113" s="27">
        <v>0</v>
      </c>
      <c r="H113" s="27">
        <v>0</v>
      </c>
    </row>
    <row r="114" spans="1:8" ht="38.25">
      <c r="A114" s="55" t="s">
        <v>460</v>
      </c>
      <c r="B114" s="135" t="s">
        <v>435</v>
      </c>
      <c r="C114" s="14" t="s">
        <v>192</v>
      </c>
      <c r="D114" s="14" t="s">
        <v>190</v>
      </c>
      <c r="E114" s="14" t="s">
        <v>219</v>
      </c>
      <c r="F114" s="14"/>
      <c r="G114" s="26">
        <f>G115</f>
        <v>2460000</v>
      </c>
      <c r="H114" s="26">
        <f>H115</f>
        <v>1733230</v>
      </c>
    </row>
    <row r="115" spans="1:8" ht="15.75">
      <c r="A115" s="55" t="s">
        <v>178</v>
      </c>
      <c r="B115" s="135" t="s">
        <v>435</v>
      </c>
      <c r="C115" s="14" t="s">
        <v>192</v>
      </c>
      <c r="D115" s="14" t="s">
        <v>190</v>
      </c>
      <c r="E115" s="14" t="s">
        <v>234</v>
      </c>
      <c r="F115" s="14"/>
      <c r="G115" s="26">
        <f>G116</f>
        <v>2460000</v>
      </c>
      <c r="H115" s="26">
        <f>H116</f>
        <v>1733230</v>
      </c>
    </row>
    <row r="116" spans="1:8" ht="15.75">
      <c r="A116" s="55" t="s">
        <v>312</v>
      </c>
      <c r="B116" s="135" t="s">
        <v>435</v>
      </c>
      <c r="C116" s="14" t="s">
        <v>192</v>
      </c>
      <c r="D116" s="14" t="s">
        <v>190</v>
      </c>
      <c r="E116" s="14" t="s">
        <v>246</v>
      </c>
      <c r="F116" s="14"/>
      <c r="G116" s="26">
        <f>G117+G119+G121</f>
        <v>2460000</v>
      </c>
      <c r="H116" s="26">
        <f>H117+H119+H121</f>
        <v>1733230</v>
      </c>
    </row>
    <row r="117" spans="1:8" ht="15.75">
      <c r="A117" s="55" t="s">
        <v>313</v>
      </c>
      <c r="B117" s="135" t="s">
        <v>435</v>
      </c>
      <c r="C117" s="14" t="s">
        <v>192</v>
      </c>
      <c r="D117" s="14" t="s">
        <v>190</v>
      </c>
      <c r="E117" s="14" t="s">
        <v>245</v>
      </c>
      <c r="F117" s="14"/>
      <c r="G117" s="26">
        <f>G118</f>
        <v>415000</v>
      </c>
      <c r="H117" s="26">
        <f>H118</f>
        <v>445000</v>
      </c>
    </row>
    <row r="118" spans="1:8" ht="25.5">
      <c r="A118" s="129" t="s">
        <v>113</v>
      </c>
      <c r="B118" s="135" t="s">
        <v>435</v>
      </c>
      <c r="C118" s="44" t="s">
        <v>192</v>
      </c>
      <c r="D118" s="44" t="s">
        <v>190</v>
      </c>
      <c r="E118" s="44" t="s">
        <v>245</v>
      </c>
      <c r="F118" s="44" t="s">
        <v>104</v>
      </c>
      <c r="G118" s="27">
        <v>415000</v>
      </c>
      <c r="H118" s="27">
        <v>445000</v>
      </c>
    </row>
    <row r="119" spans="1:8" ht="15.75">
      <c r="A119" s="55" t="s">
        <v>180</v>
      </c>
      <c r="B119" s="135" t="s">
        <v>435</v>
      </c>
      <c r="C119" s="14" t="s">
        <v>192</v>
      </c>
      <c r="D119" s="14" t="s">
        <v>190</v>
      </c>
      <c r="E119" s="14" t="s">
        <v>244</v>
      </c>
      <c r="F119" s="14"/>
      <c r="G119" s="26">
        <f>G120</f>
        <v>1595000</v>
      </c>
      <c r="H119" s="26">
        <f>H120</f>
        <v>878230</v>
      </c>
    </row>
    <row r="120" spans="1:8" ht="25.5">
      <c r="A120" s="129" t="s">
        <v>113</v>
      </c>
      <c r="B120" s="135" t="s">
        <v>435</v>
      </c>
      <c r="C120" s="18" t="s">
        <v>192</v>
      </c>
      <c r="D120" s="18" t="s">
        <v>190</v>
      </c>
      <c r="E120" s="18" t="s">
        <v>244</v>
      </c>
      <c r="F120" s="18" t="s">
        <v>104</v>
      </c>
      <c r="G120" s="27">
        <v>1595000</v>
      </c>
      <c r="H120" s="27">
        <v>878230</v>
      </c>
    </row>
    <row r="121" spans="1:8" ht="25.5">
      <c r="A121" s="55" t="s">
        <v>181</v>
      </c>
      <c r="B121" s="135" t="s">
        <v>435</v>
      </c>
      <c r="C121" s="14" t="s">
        <v>192</v>
      </c>
      <c r="D121" s="14" t="s">
        <v>190</v>
      </c>
      <c r="E121" s="14" t="s">
        <v>243</v>
      </c>
      <c r="F121" s="14"/>
      <c r="G121" s="26">
        <f>G122</f>
        <v>450000</v>
      </c>
      <c r="H121" s="26">
        <f>H122</f>
        <v>410000</v>
      </c>
    </row>
    <row r="122" spans="1:8" ht="25.5">
      <c r="A122" s="129" t="s">
        <v>113</v>
      </c>
      <c r="B122" s="135" t="s">
        <v>435</v>
      </c>
      <c r="C122" s="18" t="s">
        <v>192</v>
      </c>
      <c r="D122" s="18" t="s">
        <v>190</v>
      </c>
      <c r="E122" s="18" t="s">
        <v>243</v>
      </c>
      <c r="F122" s="18" t="s">
        <v>104</v>
      </c>
      <c r="G122" s="27">
        <v>450000</v>
      </c>
      <c r="H122" s="27">
        <v>410000</v>
      </c>
    </row>
    <row r="123" spans="1:8" ht="48" customHeight="1" hidden="1">
      <c r="A123" s="55" t="s">
        <v>178</v>
      </c>
      <c r="B123" s="135" t="s">
        <v>435</v>
      </c>
      <c r="C123" s="14" t="s">
        <v>192</v>
      </c>
      <c r="D123" s="14" t="s">
        <v>189</v>
      </c>
      <c r="E123" s="25" t="s">
        <v>241</v>
      </c>
      <c r="F123" s="14"/>
      <c r="G123" s="26">
        <v>0</v>
      </c>
      <c r="H123" s="26">
        <f>H128+H126+H125+H129</f>
        <v>0</v>
      </c>
    </row>
    <row r="124" spans="1:8" ht="25.5" hidden="1">
      <c r="A124" s="129" t="s">
        <v>113</v>
      </c>
      <c r="B124" s="135" t="s">
        <v>435</v>
      </c>
      <c r="C124" s="18" t="s">
        <v>192</v>
      </c>
      <c r="D124" s="18" t="s">
        <v>189</v>
      </c>
      <c r="E124" s="20" t="s">
        <v>241</v>
      </c>
      <c r="F124" s="18" t="s">
        <v>104</v>
      </c>
      <c r="G124" s="27">
        <f>G125+G126</f>
        <v>-1</v>
      </c>
      <c r="H124" s="27">
        <f>H125+H126</f>
        <v>0</v>
      </c>
    </row>
    <row r="125" spans="1:8" ht="25.5" hidden="1">
      <c r="A125" s="56" t="s">
        <v>97</v>
      </c>
      <c r="B125" s="135" t="s">
        <v>435</v>
      </c>
      <c r="C125" s="18" t="s">
        <v>192</v>
      </c>
      <c r="D125" s="18" t="s">
        <v>189</v>
      </c>
      <c r="E125" s="20" t="s">
        <v>241</v>
      </c>
      <c r="F125" s="18" t="s">
        <v>96</v>
      </c>
      <c r="G125" s="27"/>
      <c r="H125" s="27"/>
    </row>
    <row r="126" spans="1:8" ht="25.5" hidden="1">
      <c r="A126" s="56" t="s">
        <v>303</v>
      </c>
      <c r="B126" s="135" t="s">
        <v>435</v>
      </c>
      <c r="C126" s="18" t="s">
        <v>192</v>
      </c>
      <c r="D126" s="18" t="s">
        <v>189</v>
      </c>
      <c r="E126" s="20" t="s">
        <v>241</v>
      </c>
      <c r="F126" s="18" t="s">
        <v>320</v>
      </c>
      <c r="G126" s="27">
        <v>-1</v>
      </c>
      <c r="H126" s="27">
        <v>0</v>
      </c>
    </row>
    <row r="127" spans="1:8" ht="15.75" hidden="1">
      <c r="A127" s="56" t="s">
        <v>92</v>
      </c>
      <c r="B127" s="135" t="s">
        <v>435</v>
      </c>
      <c r="C127" s="18" t="s">
        <v>192</v>
      </c>
      <c r="D127" s="18" t="s">
        <v>189</v>
      </c>
      <c r="E127" s="20" t="s">
        <v>241</v>
      </c>
      <c r="F127" s="18" t="s">
        <v>93</v>
      </c>
      <c r="G127" s="27">
        <f>G128+G129</f>
        <v>0</v>
      </c>
      <c r="H127" s="27">
        <f>H128+H129</f>
        <v>0</v>
      </c>
    </row>
    <row r="128" spans="1:8" ht="39" hidden="1">
      <c r="A128" s="93" t="s">
        <v>87</v>
      </c>
      <c r="B128" s="135" t="s">
        <v>435</v>
      </c>
      <c r="C128" s="18" t="s">
        <v>192</v>
      </c>
      <c r="D128" s="18" t="s">
        <v>189</v>
      </c>
      <c r="E128" s="20" t="s">
        <v>241</v>
      </c>
      <c r="F128" s="18" t="s">
        <v>86</v>
      </c>
      <c r="G128" s="27">
        <v>0</v>
      </c>
      <c r="H128" s="27">
        <v>0</v>
      </c>
    </row>
    <row r="129" spans="1:8" ht="25.5" hidden="1">
      <c r="A129" s="56" t="s">
        <v>367</v>
      </c>
      <c r="B129" s="135" t="s">
        <v>435</v>
      </c>
      <c r="C129" s="18" t="s">
        <v>192</v>
      </c>
      <c r="D129" s="18" t="s">
        <v>189</v>
      </c>
      <c r="E129" s="20" t="s">
        <v>241</v>
      </c>
      <c r="F129" s="18" t="s">
        <v>281</v>
      </c>
      <c r="G129" s="27">
        <v>0</v>
      </c>
      <c r="H129" s="27">
        <v>0</v>
      </c>
    </row>
    <row r="130" spans="1:8" ht="25.5" hidden="1">
      <c r="A130" s="55" t="s">
        <v>251</v>
      </c>
      <c r="B130" s="135" t="s">
        <v>435</v>
      </c>
      <c r="C130" s="14" t="s">
        <v>192</v>
      </c>
      <c r="D130" s="14" t="s">
        <v>189</v>
      </c>
      <c r="E130" s="25" t="s">
        <v>250</v>
      </c>
      <c r="F130" s="14"/>
      <c r="G130" s="26">
        <f>SUM(G132)</f>
        <v>-1</v>
      </c>
      <c r="H130" s="26">
        <f>SUM(H132)</f>
        <v>0</v>
      </c>
    </row>
    <row r="131" spans="1:8" ht="25.5" hidden="1">
      <c r="A131" s="129" t="s">
        <v>113</v>
      </c>
      <c r="B131" s="135" t="s">
        <v>435</v>
      </c>
      <c r="C131" s="18" t="s">
        <v>192</v>
      </c>
      <c r="D131" s="18" t="s">
        <v>189</v>
      </c>
      <c r="E131" s="20" t="s">
        <v>250</v>
      </c>
      <c r="F131" s="18" t="s">
        <v>104</v>
      </c>
      <c r="G131" s="27">
        <f>G132</f>
        <v>-1</v>
      </c>
      <c r="H131" s="27">
        <f>H132</f>
        <v>0</v>
      </c>
    </row>
    <row r="132" spans="1:8" ht="25.5" hidden="1">
      <c r="A132" s="56" t="s">
        <v>97</v>
      </c>
      <c r="B132" s="135" t="s">
        <v>435</v>
      </c>
      <c r="C132" s="18" t="s">
        <v>192</v>
      </c>
      <c r="D132" s="18" t="s">
        <v>189</v>
      </c>
      <c r="E132" s="20" t="s">
        <v>250</v>
      </c>
      <c r="F132" s="18" t="s">
        <v>96</v>
      </c>
      <c r="G132" s="27">
        <v>-1</v>
      </c>
      <c r="H132" s="27">
        <v>0</v>
      </c>
    </row>
    <row r="133" spans="1:8" ht="15.75" hidden="1">
      <c r="A133" s="55" t="s">
        <v>312</v>
      </c>
      <c r="B133" s="135" t="s">
        <v>435</v>
      </c>
      <c r="C133" s="14" t="s">
        <v>192</v>
      </c>
      <c r="D133" s="14" t="s">
        <v>190</v>
      </c>
      <c r="E133" s="14"/>
      <c r="F133" s="14"/>
      <c r="G133" s="26" t="e">
        <f>#REF!+#REF!+#REF!</f>
        <v>#REF!</v>
      </c>
      <c r="H133" s="26" t="e">
        <f>#REF!+#REF!+#REF!</f>
        <v>#REF!</v>
      </c>
    </row>
    <row r="134" spans="1:8" ht="38.25">
      <c r="A134" s="151" t="s">
        <v>555</v>
      </c>
      <c r="B134" s="135" t="s">
        <v>435</v>
      </c>
      <c r="C134" s="14" t="s">
        <v>192</v>
      </c>
      <c r="D134" s="14" t="s">
        <v>192</v>
      </c>
      <c r="E134" s="14" t="s">
        <v>226</v>
      </c>
      <c r="F134" s="14"/>
      <c r="G134" s="26">
        <f>G135</f>
        <v>100000</v>
      </c>
      <c r="H134" s="26">
        <f>H135</f>
        <v>50000</v>
      </c>
    </row>
    <row r="135" spans="1:8" ht="25.5">
      <c r="A135" s="55" t="s">
        <v>473</v>
      </c>
      <c r="B135" s="135" t="s">
        <v>435</v>
      </c>
      <c r="C135" s="14" t="s">
        <v>231</v>
      </c>
      <c r="D135" s="14" t="s">
        <v>192</v>
      </c>
      <c r="E135" s="14" t="s">
        <v>225</v>
      </c>
      <c r="F135" s="14"/>
      <c r="G135" s="26">
        <f>G136</f>
        <v>100000</v>
      </c>
      <c r="H135" s="26">
        <f>H136</f>
        <v>50000</v>
      </c>
    </row>
    <row r="136" spans="1:8" ht="25.5">
      <c r="A136" s="55" t="s">
        <v>205</v>
      </c>
      <c r="B136" s="135" t="s">
        <v>435</v>
      </c>
      <c r="C136" s="14" t="s">
        <v>231</v>
      </c>
      <c r="D136" s="14" t="s">
        <v>192</v>
      </c>
      <c r="E136" s="14" t="s">
        <v>474</v>
      </c>
      <c r="F136" s="14"/>
      <c r="G136" s="26">
        <f>G137</f>
        <v>100000</v>
      </c>
      <c r="H136" s="26">
        <f>H137</f>
        <v>50000</v>
      </c>
    </row>
    <row r="137" spans="1:8" ht="25.5">
      <c r="A137" s="129" t="s">
        <v>113</v>
      </c>
      <c r="B137" s="135" t="s">
        <v>435</v>
      </c>
      <c r="C137" s="18" t="s">
        <v>192</v>
      </c>
      <c r="D137" s="18" t="s">
        <v>192</v>
      </c>
      <c r="E137" s="18" t="s">
        <v>474</v>
      </c>
      <c r="F137" s="18" t="s">
        <v>104</v>
      </c>
      <c r="G137" s="27">
        <v>100000</v>
      </c>
      <c r="H137" s="27">
        <v>50000</v>
      </c>
    </row>
    <row r="138" spans="1:8" ht="25.5">
      <c r="A138" s="262" t="s">
        <v>585</v>
      </c>
      <c r="B138" s="326" t="s">
        <v>435</v>
      </c>
      <c r="C138" s="260" t="s">
        <v>641</v>
      </c>
      <c r="D138" s="260" t="s">
        <v>192</v>
      </c>
      <c r="E138" s="260" t="s">
        <v>575</v>
      </c>
      <c r="F138" s="327"/>
      <c r="G138" s="263">
        <f>G139</f>
        <v>100000</v>
      </c>
      <c r="H138" s="263">
        <f>H139</f>
        <v>100000</v>
      </c>
    </row>
    <row r="139" spans="1:8" ht="38.25">
      <c r="A139" s="128" t="s">
        <v>551</v>
      </c>
      <c r="B139" s="221" t="s">
        <v>435</v>
      </c>
      <c r="C139" s="14" t="s">
        <v>641</v>
      </c>
      <c r="D139" s="14" t="s">
        <v>192</v>
      </c>
      <c r="E139" s="14" t="s">
        <v>576</v>
      </c>
      <c r="F139" s="18"/>
      <c r="G139" s="26">
        <f>G140</f>
        <v>100000</v>
      </c>
      <c r="H139" s="26">
        <f>H140</f>
        <v>100000</v>
      </c>
    </row>
    <row r="140" spans="1:8" ht="25.5">
      <c r="A140" s="129" t="s">
        <v>113</v>
      </c>
      <c r="B140" s="135" t="s">
        <v>435</v>
      </c>
      <c r="C140" s="18" t="s">
        <v>641</v>
      </c>
      <c r="D140" s="18" t="s">
        <v>192</v>
      </c>
      <c r="E140" s="18" t="s">
        <v>576</v>
      </c>
      <c r="F140" s="18" t="s">
        <v>104</v>
      </c>
      <c r="G140" s="27">
        <v>100000</v>
      </c>
      <c r="H140" s="27">
        <v>100000</v>
      </c>
    </row>
    <row r="141" spans="1:8" ht="16.5">
      <c r="A141" s="62" t="s">
        <v>182</v>
      </c>
      <c r="B141" s="222" t="s">
        <v>435</v>
      </c>
      <c r="C141" s="61" t="s">
        <v>194</v>
      </c>
      <c r="D141" s="61"/>
      <c r="E141" s="61"/>
      <c r="F141" s="61"/>
      <c r="G141" s="63">
        <f>G142+G156</f>
        <v>6184506</v>
      </c>
      <c r="H141" s="63">
        <f>H142+H156</f>
        <v>6464506</v>
      </c>
    </row>
    <row r="142" spans="1:8" ht="15.75">
      <c r="A142" s="55" t="s">
        <v>183</v>
      </c>
      <c r="B142" s="135" t="s">
        <v>435</v>
      </c>
      <c r="C142" s="14" t="s">
        <v>194</v>
      </c>
      <c r="D142" s="14" t="s">
        <v>187</v>
      </c>
      <c r="E142" s="14"/>
      <c r="F142" s="14"/>
      <c r="G142" s="26">
        <f>G147+G143</f>
        <v>4908506</v>
      </c>
      <c r="H142" s="26">
        <f>H147+H143</f>
        <v>5163506</v>
      </c>
    </row>
    <row r="143" spans="1:8" ht="38.25">
      <c r="A143" s="55" t="s">
        <v>552</v>
      </c>
      <c r="B143" s="135" t="s">
        <v>435</v>
      </c>
      <c r="C143" s="14" t="s">
        <v>194</v>
      </c>
      <c r="D143" s="14" t="s">
        <v>187</v>
      </c>
      <c r="E143" s="163" t="s">
        <v>475</v>
      </c>
      <c r="F143" s="14"/>
      <c r="G143" s="26">
        <f aca="true" t="shared" si="8" ref="G143:H145">G144</f>
        <v>0</v>
      </c>
      <c r="H143" s="26">
        <f t="shared" si="8"/>
        <v>0</v>
      </c>
    </row>
    <row r="144" spans="1:8" ht="38.25">
      <c r="A144" s="55" t="s">
        <v>553</v>
      </c>
      <c r="B144" s="135" t="s">
        <v>435</v>
      </c>
      <c r="C144" s="14" t="s">
        <v>194</v>
      </c>
      <c r="D144" s="14" t="s">
        <v>187</v>
      </c>
      <c r="E144" s="163" t="s">
        <v>476</v>
      </c>
      <c r="F144" s="14"/>
      <c r="G144" s="26">
        <f t="shared" si="8"/>
        <v>0</v>
      </c>
      <c r="H144" s="26">
        <f t="shared" si="8"/>
        <v>0</v>
      </c>
    </row>
    <row r="145" spans="1:8" ht="38.25">
      <c r="A145" s="55" t="s">
        <v>554</v>
      </c>
      <c r="B145" s="135" t="s">
        <v>435</v>
      </c>
      <c r="C145" s="14" t="s">
        <v>194</v>
      </c>
      <c r="D145" s="14" t="s">
        <v>187</v>
      </c>
      <c r="E145" s="163" t="s">
        <v>477</v>
      </c>
      <c r="F145" s="14"/>
      <c r="G145" s="26">
        <f t="shared" si="8"/>
        <v>0</v>
      </c>
      <c r="H145" s="26">
        <f t="shared" si="8"/>
        <v>0</v>
      </c>
    </row>
    <row r="146" spans="1:8" ht="25.5">
      <c r="A146" s="129" t="s">
        <v>113</v>
      </c>
      <c r="B146" s="135" t="s">
        <v>435</v>
      </c>
      <c r="C146" s="18" t="s">
        <v>194</v>
      </c>
      <c r="D146" s="18" t="s">
        <v>187</v>
      </c>
      <c r="E146" s="165" t="s">
        <v>477</v>
      </c>
      <c r="F146" s="18" t="s">
        <v>104</v>
      </c>
      <c r="G146" s="27">
        <v>0</v>
      </c>
      <c r="H146" s="27">
        <v>0</v>
      </c>
    </row>
    <row r="147" spans="1:8" ht="38.25">
      <c r="A147" s="55" t="s">
        <v>491</v>
      </c>
      <c r="B147" s="135" t="s">
        <v>435</v>
      </c>
      <c r="C147" s="14" t="s">
        <v>194</v>
      </c>
      <c r="D147" s="14" t="s">
        <v>187</v>
      </c>
      <c r="E147" s="14" t="s">
        <v>219</v>
      </c>
      <c r="F147" s="14"/>
      <c r="G147" s="26">
        <f>G148</f>
        <v>4908506</v>
      </c>
      <c r="H147" s="26">
        <f>H148</f>
        <v>5163506</v>
      </c>
    </row>
    <row r="148" spans="1:8" ht="38.25">
      <c r="A148" s="55" t="s">
        <v>478</v>
      </c>
      <c r="B148" s="135" t="s">
        <v>435</v>
      </c>
      <c r="C148" s="14" t="s">
        <v>194</v>
      </c>
      <c r="D148" s="14" t="s">
        <v>187</v>
      </c>
      <c r="E148" s="14" t="s">
        <v>218</v>
      </c>
      <c r="F148" s="14"/>
      <c r="G148" s="26">
        <f>G149+G154</f>
        <v>4908506</v>
      </c>
      <c r="H148" s="26">
        <f>H149+H154</f>
        <v>5163506</v>
      </c>
    </row>
    <row r="149" spans="1:8" ht="25.5">
      <c r="A149" s="55" t="s">
        <v>314</v>
      </c>
      <c r="B149" s="135" t="s">
        <v>435</v>
      </c>
      <c r="C149" s="14" t="s">
        <v>194</v>
      </c>
      <c r="D149" s="14" t="s">
        <v>187</v>
      </c>
      <c r="E149" s="14" t="s">
        <v>220</v>
      </c>
      <c r="F149" s="14"/>
      <c r="G149" s="26">
        <f>G150+G151+G152+G153</f>
        <v>4871000</v>
      </c>
      <c r="H149" s="26">
        <f>H150+H151+H152+H153</f>
        <v>5126000</v>
      </c>
    </row>
    <row r="150" spans="1:8" ht="15.75">
      <c r="A150" s="56" t="s">
        <v>119</v>
      </c>
      <c r="B150" s="135" t="s">
        <v>435</v>
      </c>
      <c r="C150" s="18" t="s">
        <v>194</v>
      </c>
      <c r="D150" s="18" t="s">
        <v>187</v>
      </c>
      <c r="E150" s="18" t="s">
        <v>220</v>
      </c>
      <c r="F150" s="18" t="s">
        <v>112</v>
      </c>
      <c r="G150" s="27">
        <v>2901000</v>
      </c>
      <c r="H150" s="27">
        <v>3151000</v>
      </c>
    </row>
    <row r="151" spans="1:8" ht="25.5">
      <c r="A151" s="129" t="s">
        <v>113</v>
      </c>
      <c r="B151" s="135" t="s">
        <v>435</v>
      </c>
      <c r="C151" s="18" t="s">
        <v>194</v>
      </c>
      <c r="D151" s="18" t="s">
        <v>187</v>
      </c>
      <c r="E151" s="18" t="s">
        <v>220</v>
      </c>
      <c r="F151" s="18" t="s">
        <v>104</v>
      </c>
      <c r="G151" s="27">
        <v>1970000</v>
      </c>
      <c r="H151" s="27">
        <v>1975000</v>
      </c>
    </row>
    <row r="152" spans="1:8" ht="15.75">
      <c r="A152" s="56" t="s">
        <v>115</v>
      </c>
      <c r="B152" s="135" t="s">
        <v>435</v>
      </c>
      <c r="C152" s="18" t="s">
        <v>194</v>
      </c>
      <c r="D152" s="18" t="s">
        <v>187</v>
      </c>
      <c r="E152" s="18" t="s">
        <v>220</v>
      </c>
      <c r="F152" s="18" t="s">
        <v>107</v>
      </c>
      <c r="G152" s="27">
        <v>0</v>
      </c>
      <c r="H152" s="27">
        <v>0</v>
      </c>
    </row>
    <row r="153" spans="1:8" ht="15.75">
      <c r="A153" s="56" t="s">
        <v>114</v>
      </c>
      <c r="B153" s="135" t="s">
        <v>435</v>
      </c>
      <c r="C153" s="18" t="s">
        <v>194</v>
      </c>
      <c r="D153" s="18" t="s">
        <v>187</v>
      </c>
      <c r="E153" s="18" t="s">
        <v>220</v>
      </c>
      <c r="F153" s="18" t="s">
        <v>108</v>
      </c>
      <c r="G153" s="27">
        <v>0</v>
      </c>
      <c r="H153" s="27">
        <v>0</v>
      </c>
    </row>
    <row r="154" spans="1:8" ht="51">
      <c r="A154" s="55" t="s">
        <v>634</v>
      </c>
      <c r="B154" s="221" t="s">
        <v>435</v>
      </c>
      <c r="C154" s="14" t="s">
        <v>187</v>
      </c>
      <c r="D154" s="14" t="s">
        <v>191</v>
      </c>
      <c r="E154" s="163" t="s">
        <v>633</v>
      </c>
      <c r="F154" s="14"/>
      <c r="G154" s="26">
        <f>G155</f>
        <v>37506</v>
      </c>
      <c r="H154" s="26">
        <f>H155</f>
        <v>37506</v>
      </c>
    </row>
    <row r="155" spans="1:8" ht="25.5">
      <c r="A155" s="129" t="s">
        <v>113</v>
      </c>
      <c r="B155" s="135" t="s">
        <v>435</v>
      </c>
      <c r="C155" s="18" t="s">
        <v>187</v>
      </c>
      <c r="D155" s="18" t="s">
        <v>191</v>
      </c>
      <c r="E155" s="165" t="s">
        <v>633</v>
      </c>
      <c r="F155" s="18" t="s">
        <v>104</v>
      </c>
      <c r="G155" s="27">
        <v>37506</v>
      </c>
      <c r="H155" s="27">
        <v>37506</v>
      </c>
    </row>
    <row r="156" spans="1:8" ht="15.75">
      <c r="A156" s="55" t="s">
        <v>184</v>
      </c>
      <c r="B156" s="135" t="s">
        <v>435</v>
      </c>
      <c r="C156" s="14" t="s">
        <v>194</v>
      </c>
      <c r="D156" s="14" t="s">
        <v>191</v>
      </c>
      <c r="E156" s="14"/>
      <c r="F156" s="14"/>
      <c r="G156" s="26">
        <f>G157</f>
        <v>1276000</v>
      </c>
      <c r="H156" s="26">
        <f>H157</f>
        <v>1301000</v>
      </c>
    </row>
    <row r="157" spans="1:8" ht="38.25">
      <c r="A157" s="55" t="s">
        <v>460</v>
      </c>
      <c r="B157" s="135" t="s">
        <v>435</v>
      </c>
      <c r="C157" s="14" t="s">
        <v>194</v>
      </c>
      <c r="D157" s="14" t="s">
        <v>191</v>
      </c>
      <c r="E157" s="14" t="s">
        <v>219</v>
      </c>
      <c r="F157" s="14"/>
      <c r="G157" s="26">
        <f>G158</f>
        <v>1276000</v>
      </c>
      <c r="H157" s="26">
        <f>H158</f>
        <v>1301000</v>
      </c>
    </row>
    <row r="158" spans="1:8" ht="38.25">
      <c r="A158" s="55" t="s">
        <v>478</v>
      </c>
      <c r="B158" s="135" t="s">
        <v>435</v>
      </c>
      <c r="C158" s="14" t="s">
        <v>194</v>
      </c>
      <c r="D158" s="14" t="s">
        <v>191</v>
      </c>
      <c r="E158" s="14" t="s">
        <v>218</v>
      </c>
      <c r="F158" s="14"/>
      <c r="G158" s="26">
        <f>G168</f>
        <v>1276000</v>
      </c>
      <c r="H158" s="26">
        <f>H168</f>
        <v>1301000</v>
      </c>
    </row>
    <row r="159" spans="1:8" ht="25.5" hidden="1">
      <c r="A159" s="55" t="s">
        <v>333</v>
      </c>
      <c r="B159" s="135" t="s">
        <v>435</v>
      </c>
      <c r="C159" s="14" t="s">
        <v>194</v>
      </c>
      <c r="D159" s="14" t="s">
        <v>191</v>
      </c>
      <c r="E159" s="14" t="s">
        <v>217</v>
      </c>
      <c r="F159" s="14"/>
      <c r="G159" s="26"/>
      <c r="H159" s="26">
        <f>H161+H162+H166+H164</f>
        <v>0</v>
      </c>
    </row>
    <row r="160" spans="1:8" ht="15.75" hidden="1">
      <c r="A160" s="56" t="s">
        <v>119</v>
      </c>
      <c r="B160" s="135" t="s">
        <v>435</v>
      </c>
      <c r="C160" s="18" t="s">
        <v>194</v>
      </c>
      <c r="D160" s="18" t="s">
        <v>191</v>
      </c>
      <c r="E160" s="18" t="s">
        <v>217</v>
      </c>
      <c r="F160" s="18" t="s">
        <v>112</v>
      </c>
      <c r="G160" s="27">
        <f>G161+G162</f>
        <v>0</v>
      </c>
      <c r="H160" s="27">
        <f>H161+H162</f>
        <v>0</v>
      </c>
    </row>
    <row r="161" spans="1:8" ht="15.75" hidden="1">
      <c r="A161" s="19" t="s">
        <v>18</v>
      </c>
      <c r="B161" s="135" t="s">
        <v>435</v>
      </c>
      <c r="C161" s="18" t="s">
        <v>194</v>
      </c>
      <c r="D161" s="18" t="s">
        <v>191</v>
      </c>
      <c r="E161" s="18" t="s">
        <v>217</v>
      </c>
      <c r="F161" s="18" t="s">
        <v>325</v>
      </c>
      <c r="G161" s="27">
        <v>0</v>
      </c>
      <c r="H161" s="27">
        <v>0</v>
      </c>
    </row>
    <row r="162" spans="1:8" ht="38.25" hidden="1">
      <c r="A162" s="56" t="s">
        <v>249</v>
      </c>
      <c r="B162" s="135" t="s">
        <v>435</v>
      </c>
      <c r="C162" s="18" t="s">
        <v>194</v>
      </c>
      <c r="D162" s="18" t="s">
        <v>191</v>
      </c>
      <c r="E162" s="18" t="s">
        <v>217</v>
      </c>
      <c r="F162" s="18" t="s">
        <v>270</v>
      </c>
      <c r="G162" s="27">
        <v>0</v>
      </c>
      <c r="H162" s="27">
        <v>0</v>
      </c>
    </row>
    <row r="163" spans="1:8" ht="25.5" hidden="1">
      <c r="A163" s="129" t="s">
        <v>113</v>
      </c>
      <c r="B163" s="135" t="s">
        <v>435</v>
      </c>
      <c r="C163" s="18" t="s">
        <v>194</v>
      </c>
      <c r="D163" s="18" t="s">
        <v>191</v>
      </c>
      <c r="E163" s="18" t="s">
        <v>217</v>
      </c>
      <c r="F163" s="18" t="s">
        <v>104</v>
      </c>
      <c r="G163" s="27">
        <f>G164</f>
        <v>-1</v>
      </c>
      <c r="H163" s="27">
        <f>H164</f>
        <v>0</v>
      </c>
    </row>
    <row r="164" spans="1:8" ht="25.5" hidden="1">
      <c r="A164" s="56" t="s">
        <v>315</v>
      </c>
      <c r="B164" s="135" t="s">
        <v>435</v>
      </c>
      <c r="C164" s="18" t="s">
        <v>194</v>
      </c>
      <c r="D164" s="18" t="s">
        <v>191</v>
      </c>
      <c r="E164" s="18" t="s">
        <v>217</v>
      </c>
      <c r="F164" s="18" t="s">
        <v>320</v>
      </c>
      <c r="G164" s="27">
        <v>-1</v>
      </c>
      <c r="H164" s="27">
        <v>0</v>
      </c>
    </row>
    <row r="165" spans="1:8" ht="15.75" hidden="1">
      <c r="A165" s="56" t="s">
        <v>115</v>
      </c>
      <c r="B165" s="135" t="s">
        <v>435</v>
      </c>
      <c r="C165" s="18" t="s">
        <v>194</v>
      </c>
      <c r="D165" s="18" t="s">
        <v>191</v>
      </c>
      <c r="E165" s="18" t="s">
        <v>217</v>
      </c>
      <c r="F165" s="18" t="s">
        <v>107</v>
      </c>
      <c r="G165" s="27">
        <f>G166</f>
        <v>-1</v>
      </c>
      <c r="H165" s="27">
        <f>H166</f>
        <v>0</v>
      </c>
    </row>
    <row r="166" spans="1:8" ht="25.5" hidden="1">
      <c r="A166" s="56" t="s">
        <v>367</v>
      </c>
      <c r="B166" s="135" t="s">
        <v>435</v>
      </c>
      <c r="C166" s="18" t="s">
        <v>194</v>
      </c>
      <c r="D166" s="18" t="s">
        <v>191</v>
      </c>
      <c r="E166" s="18" t="s">
        <v>217</v>
      </c>
      <c r="F166" s="18" t="s">
        <v>281</v>
      </c>
      <c r="G166" s="27">
        <v>-1</v>
      </c>
      <c r="H166" s="27">
        <v>0</v>
      </c>
    </row>
    <row r="167" spans="1:8" ht="63.75" hidden="1">
      <c r="A167" s="55" t="s">
        <v>215</v>
      </c>
      <c r="B167" s="135" t="s">
        <v>435</v>
      </c>
      <c r="C167" s="14" t="s">
        <v>194</v>
      </c>
      <c r="D167" s="14" t="s">
        <v>191</v>
      </c>
      <c r="E167" s="14" t="s">
        <v>216</v>
      </c>
      <c r="F167" s="14"/>
      <c r="G167" s="26" t="e">
        <f>#REF!+#REF!+#REF!+#REF!+#REF!</f>
        <v>#REF!</v>
      </c>
      <c r="H167" s="26" t="e">
        <f>#REF!+#REF!+#REF!+#REF!+#REF!</f>
        <v>#REF!</v>
      </c>
    </row>
    <row r="168" spans="1:8" ht="25.5">
      <c r="A168" s="129" t="s">
        <v>110</v>
      </c>
      <c r="B168" s="135" t="s">
        <v>435</v>
      </c>
      <c r="C168" s="18" t="s">
        <v>194</v>
      </c>
      <c r="D168" s="18" t="s">
        <v>191</v>
      </c>
      <c r="E168" s="18" t="s">
        <v>216</v>
      </c>
      <c r="F168" s="18" t="s">
        <v>106</v>
      </c>
      <c r="G168" s="27">
        <v>1276000</v>
      </c>
      <c r="H168" s="27">
        <v>1301000</v>
      </c>
    </row>
    <row r="169" spans="1:8" ht="16.5">
      <c r="A169" s="62" t="s">
        <v>316</v>
      </c>
      <c r="B169" s="222" t="s">
        <v>435</v>
      </c>
      <c r="C169" s="61">
        <v>10</v>
      </c>
      <c r="D169" s="61"/>
      <c r="E169" s="61"/>
      <c r="F169" s="61"/>
      <c r="G169" s="63">
        <f>G170+G183</f>
        <v>530000</v>
      </c>
      <c r="H169" s="63">
        <f>H170+H176</f>
        <v>530000</v>
      </c>
    </row>
    <row r="170" spans="1:8" ht="15.75">
      <c r="A170" s="55" t="s">
        <v>185</v>
      </c>
      <c r="B170" s="135" t="s">
        <v>435</v>
      </c>
      <c r="C170" s="14">
        <v>10</v>
      </c>
      <c r="D170" s="14" t="s">
        <v>187</v>
      </c>
      <c r="E170" s="14"/>
      <c r="F170" s="14"/>
      <c r="G170" s="26">
        <f aca="true" t="shared" si="9" ref="G170:H174">G171</f>
        <v>510000</v>
      </c>
      <c r="H170" s="26">
        <f t="shared" si="9"/>
        <v>510000</v>
      </c>
    </row>
    <row r="171" spans="1:8" ht="38.25">
      <c r="A171" s="114" t="s">
        <v>592</v>
      </c>
      <c r="B171" s="135" t="s">
        <v>435</v>
      </c>
      <c r="C171" s="14">
        <v>10</v>
      </c>
      <c r="D171" s="14" t="s">
        <v>187</v>
      </c>
      <c r="E171" s="163" t="s">
        <v>378</v>
      </c>
      <c r="F171" s="14"/>
      <c r="G171" s="26">
        <f t="shared" si="9"/>
        <v>510000</v>
      </c>
      <c r="H171" s="26">
        <f t="shared" si="9"/>
        <v>510000</v>
      </c>
    </row>
    <row r="172" spans="1:8" ht="25.5">
      <c r="A172" s="114" t="s">
        <v>214</v>
      </c>
      <c r="B172" s="135" t="s">
        <v>435</v>
      </c>
      <c r="C172" s="14" t="s">
        <v>322</v>
      </c>
      <c r="D172" s="14" t="s">
        <v>187</v>
      </c>
      <c r="E172" s="163" t="s">
        <v>377</v>
      </c>
      <c r="F172" s="14"/>
      <c r="G172" s="49">
        <f t="shared" si="9"/>
        <v>510000</v>
      </c>
      <c r="H172" s="49">
        <f t="shared" si="9"/>
        <v>510000</v>
      </c>
    </row>
    <row r="173" spans="1:8" ht="25.5">
      <c r="A173" s="55" t="s">
        <v>186</v>
      </c>
      <c r="B173" s="135" t="s">
        <v>435</v>
      </c>
      <c r="C173" s="14" t="s">
        <v>322</v>
      </c>
      <c r="D173" s="14" t="s">
        <v>187</v>
      </c>
      <c r="E173" s="163" t="s">
        <v>493</v>
      </c>
      <c r="F173" s="14"/>
      <c r="G173" s="26">
        <f t="shared" si="9"/>
        <v>510000</v>
      </c>
      <c r="H173" s="26">
        <f t="shared" si="9"/>
        <v>510000</v>
      </c>
    </row>
    <row r="174" spans="1:8" ht="25.5">
      <c r="A174" s="55" t="s">
        <v>485</v>
      </c>
      <c r="B174" s="135" t="s">
        <v>435</v>
      </c>
      <c r="C174" s="14">
        <v>10</v>
      </c>
      <c r="D174" s="14" t="s">
        <v>187</v>
      </c>
      <c r="E174" s="163" t="s">
        <v>494</v>
      </c>
      <c r="F174" s="14"/>
      <c r="G174" s="26">
        <f t="shared" si="9"/>
        <v>510000</v>
      </c>
      <c r="H174" s="26">
        <f t="shared" si="9"/>
        <v>510000</v>
      </c>
    </row>
    <row r="175" spans="1:8" ht="19.5" customHeight="1">
      <c r="A175" s="56" t="s">
        <v>117</v>
      </c>
      <c r="B175" s="135" t="s">
        <v>435</v>
      </c>
      <c r="C175" s="18" t="s">
        <v>322</v>
      </c>
      <c r="D175" s="18" t="s">
        <v>187</v>
      </c>
      <c r="E175" s="165" t="s">
        <v>494</v>
      </c>
      <c r="F175" s="18" t="s">
        <v>111</v>
      </c>
      <c r="G175" s="27">
        <v>510000</v>
      </c>
      <c r="H175" s="27">
        <v>510000</v>
      </c>
    </row>
    <row r="176" spans="1:8" ht="15.75">
      <c r="A176" s="55" t="s">
        <v>334</v>
      </c>
      <c r="B176" s="135" t="s">
        <v>435</v>
      </c>
      <c r="C176" s="14">
        <v>10</v>
      </c>
      <c r="D176" s="14" t="s">
        <v>190</v>
      </c>
      <c r="E176" s="14"/>
      <c r="F176" s="14"/>
      <c r="G176" s="26">
        <f>G177+G183</f>
        <v>20000</v>
      </c>
      <c r="H176" s="26">
        <f>H177+H183</f>
        <v>20000</v>
      </c>
    </row>
    <row r="177" spans="1:8" ht="38.25" hidden="1">
      <c r="A177" s="114" t="s">
        <v>123</v>
      </c>
      <c r="B177" s="135" t="s">
        <v>435</v>
      </c>
      <c r="C177" s="14">
        <v>10</v>
      </c>
      <c r="D177" s="14" t="s">
        <v>190</v>
      </c>
      <c r="E177" s="14" t="s">
        <v>209</v>
      </c>
      <c r="F177" s="14"/>
      <c r="G177" s="26">
        <f aca="true" t="shared" si="10" ref="G177:H179">G178</f>
        <v>0</v>
      </c>
      <c r="H177" s="26">
        <f t="shared" si="10"/>
        <v>0</v>
      </c>
    </row>
    <row r="178" spans="1:8" ht="25.5" hidden="1">
      <c r="A178" s="114" t="s">
        <v>214</v>
      </c>
      <c r="B178" s="135" t="s">
        <v>435</v>
      </c>
      <c r="C178" s="14" t="s">
        <v>322</v>
      </c>
      <c r="D178" s="14" t="s">
        <v>190</v>
      </c>
      <c r="E178" s="14" t="s">
        <v>213</v>
      </c>
      <c r="F178" s="14"/>
      <c r="G178" s="49">
        <f t="shared" si="10"/>
        <v>0</v>
      </c>
      <c r="H178" s="49">
        <f t="shared" si="10"/>
        <v>0</v>
      </c>
    </row>
    <row r="179" spans="1:8" ht="15" customHeight="1" hidden="1">
      <c r="A179" s="55" t="s">
        <v>186</v>
      </c>
      <c r="B179" s="135" t="s">
        <v>435</v>
      </c>
      <c r="C179" s="14" t="s">
        <v>322</v>
      </c>
      <c r="D179" s="14" t="s">
        <v>190</v>
      </c>
      <c r="E179" s="14" t="s">
        <v>211</v>
      </c>
      <c r="F179" s="14"/>
      <c r="G179" s="26">
        <f t="shared" si="10"/>
        <v>0</v>
      </c>
      <c r="H179" s="26">
        <f t="shared" si="10"/>
        <v>0</v>
      </c>
    </row>
    <row r="180" spans="1:8" ht="25.5" hidden="1">
      <c r="A180" s="55" t="s">
        <v>317</v>
      </c>
      <c r="B180" s="135" t="s">
        <v>435</v>
      </c>
      <c r="C180" s="14">
        <v>10</v>
      </c>
      <c r="D180" s="14" t="s">
        <v>190</v>
      </c>
      <c r="E180" s="14" t="s">
        <v>210</v>
      </c>
      <c r="F180" s="14"/>
      <c r="G180" s="26">
        <f>G182</f>
        <v>0</v>
      </c>
      <c r="H180" s="26">
        <f>H182</f>
        <v>0</v>
      </c>
    </row>
    <row r="181" spans="1:8" ht="15.75" hidden="1">
      <c r="A181" s="56" t="s">
        <v>117</v>
      </c>
      <c r="B181" s="135" t="s">
        <v>435</v>
      </c>
      <c r="C181" s="18" t="s">
        <v>322</v>
      </c>
      <c r="D181" s="18" t="s">
        <v>190</v>
      </c>
      <c r="E181" s="18" t="s">
        <v>210</v>
      </c>
      <c r="F181" s="18" t="s">
        <v>111</v>
      </c>
      <c r="G181" s="26">
        <f>G182</f>
        <v>0</v>
      </c>
      <c r="H181" s="26">
        <f>H182</f>
        <v>0</v>
      </c>
    </row>
    <row r="182" spans="1:8" ht="25.5" hidden="1">
      <c r="A182" s="56" t="s">
        <v>318</v>
      </c>
      <c r="B182" s="135" t="s">
        <v>435</v>
      </c>
      <c r="C182" s="18" t="s">
        <v>322</v>
      </c>
      <c r="D182" s="18" t="s">
        <v>190</v>
      </c>
      <c r="E182" s="18" t="s">
        <v>210</v>
      </c>
      <c r="F182" s="18" t="s">
        <v>327</v>
      </c>
      <c r="G182" s="27">
        <v>0</v>
      </c>
      <c r="H182" s="27">
        <v>0</v>
      </c>
    </row>
    <row r="183" spans="1:8" ht="51">
      <c r="A183" s="114" t="s">
        <v>481</v>
      </c>
      <c r="B183" s="135" t="s">
        <v>435</v>
      </c>
      <c r="C183" s="14" t="s">
        <v>322</v>
      </c>
      <c r="D183" s="14" t="s">
        <v>190</v>
      </c>
      <c r="E183" s="163" t="s">
        <v>105</v>
      </c>
      <c r="F183" s="14"/>
      <c r="G183" s="26">
        <f aca="true" t="shared" si="11" ref="G183:H185">G184</f>
        <v>20000</v>
      </c>
      <c r="H183" s="26">
        <f t="shared" si="11"/>
        <v>20000</v>
      </c>
    </row>
    <row r="184" spans="1:8" ht="51">
      <c r="A184" s="114" t="s">
        <v>482</v>
      </c>
      <c r="B184" s="135" t="s">
        <v>435</v>
      </c>
      <c r="C184" s="14" t="s">
        <v>322</v>
      </c>
      <c r="D184" s="14" t="s">
        <v>190</v>
      </c>
      <c r="E184" s="163" t="s">
        <v>105</v>
      </c>
      <c r="F184" s="14" t="s">
        <v>484</v>
      </c>
      <c r="G184" s="26">
        <f t="shared" si="11"/>
        <v>20000</v>
      </c>
      <c r="H184" s="26">
        <f t="shared" si="11"/>
        <v>20000</v>
      </c>
    </row>
    <row r="185" spans="1:8" ht="15.75">
      <c r="A185" s="55" t="s">
        <v>118</v>
      </c>
      <c r="B185" s="135" t="s">
        <v>435</v>
      </c>
      <c r="C185" s="14" t="s">
        <v>322</v>
      </c>
      <c r="D185" s="14" t="s">
        <v>190</v>
      </c>
      <c r="E185" s="163" t="s">
        <v>105</v>
      </c>
      <c r="F185" s="14" t="s">
        <v>112</v>
      </c>
      <c r="G185" s="26">
        <f t="shared" si="11"/>
        <v>20000</v>
      </c>
      <c r="H185" s="26">
        <f t="shared" si="11"/>
        <v>20000</v>
      </c>
    </row>
    <row r="186" spans="1:8" ht="25.5">
      <c r="A186" s="56" t="s">
        <v>483</v>
      </c>
      <c r="B186" s="135" t="s">
        <v>435</v>
      </c>
      <c r="C186" s="18" t="s">
        <v>322</v>
      </c>
      <c r="D186" s="18" t="s">
        <v>190</v>
      </c>
      <c r="E186" s="165" t="s">
        <v>105</v>
      </c>
      <c r="F186" s="18" t="s">
        <v>326</v>
      </c>
      <c r="G186" s="27">
        <v>20000</v>
      </c>
      <c r="H186" s="27">
        <v>20000</v>
      </c>
    </row>
    <row r="187" spans="1:8" ht="17.25" customHeight="1">
      <c r="A187" s="62" t="s">
        <v>196</v>
      </c>
      <c r="B187" s="222" t="s">
        <v>435</v>
      </c>
      <c r="C187" s="61">
        <v>11</v>
      </c>
      <c r="D187" s="61"/>
      <c r="E187" s="61"/>
      <c r="F187" s="61"/>
      <c r="G187" s="63">
        <f aca="true" t="shared" si="12" ref="G187:H191">G188</f>
        <v>50000</v>
      </c>
      <c r="H187" s="63">
        <f t="shared" si="12"/>
        <v>50000</v>
      </c>
    </row>
    <row r="188" spans="1:8" ht="15.75">
      <c r="A188" s="55" t="s">
        <v>319</v>
      </c>
      <c r="B188" s="135" t="s">
        <v>435</v>
      </c>
      <c r="C188" s="14">
        <v>11</v>
      </c>
      <c r="D188" s="14" t="s">
        <v>187</v>
      </c>
      <c r="E188" s="14"/>
      <c r="F188" s="14"/>
      <c r="G188" s="26">
        <f t="shared" si="12"/>
        <v>50000</v>
      </c>
      <c r="H188" s="26">
        <f t="shared" si="12"/>
        <v>50000</v>
      </c>
    </row>
    <row r="189" spans="1:8" ht="25.5">
      <c r="A189" s="55" t="s">
        <v>593</v>
      </c>
      <c r="B189" s="135" t="s">
        <v>435</v>
      </c>
      <c r="C189" s="14">
        <v>11</v>
      </c>
      <c r="D189" s="14" t="s">
        <v>187</v>
      </c>
      <c r="E189" s="163" t="s">
        <v>207</v>
      </c>
      <c r="F189" s="14"/>
      <c r="G189" s="26">
        <f t="shared" si="12"/>
        <v>50000</v>
      </c>
      <c r="H189" s="26">
        <f t="shared" si="12"/>
        <v>50000</v>
      </c>
    </row>
    <row r="190" spans="1:8" ht="15.75">
      <c r="A190" s="55" t="s">
        <v>487</v>
      </c>
      <c r="B190" s="135" t="s">
        <v>435</v>
      </c>
      <c r="C190" s="14" t="s">
        <v>328</v>
      </c>
      <c r="D190" s="14" t="s">
        <v>187</v>
      </c>
      <c r="E190" s="163" t="s">
        <v>208</v>
      </c>
      <c r="F190" s="14"/>
      <c r="G190" s="49">
        <f t="shared" si="12"/>
        <v>50000</v>
      </c>
      <c r="H190" s="49">
        <f t="shared" si="12"/>
        <v>50000</v>
      </c>
    </row>
    <row r="191" spans="1:8" ht="15.75">
      <c r="A191" s="55" t="s">
        <v>197</v>
      </c>
      <c r="B191" s="135" t="s">
        <v>435</v>
      </c>
      <c r="C191" s="14">
        <v>11</v>
      </c>
      <c r="D191" s="14" t="s">
        <v>187</v>
      </c>
      <c r="E191" s="163" t="s">
        <v>206</v>
      </c>
      <c r="F191" s="14"/>
      <c r="G191" s="26">
        <f t="shared" si="12"/>
        <v>50000</v>
      </c>
      <c r="H191" s="26">
        <f t="shared" si="12"/>
        <v>50000</v>
      </c>
    </row>
    <row r="192" spans="1:8" ht="25.5">
      <c r="A192" s="129" t="s">
        <v>113</v>
      </c>
      <c r="B192" s="135" t="s">
        <v>435</v>
      </c>
      <c r="C192" s="18" t="s">
        <v>328</v>
      </c>
      <c r="D192" s="18" t="s">
        <v>187</v>
      </c>
      <c r="E192" s="165" t="s">
        <v>206</v>
      </c>
      <c r="F192" s="18" t="s">
        <v>104</v>
      </c>
      <c r="G192" s="27">
        <v>50000</v>
      </c>
      <c r="H192" s="27">
        <v>50000</v>
      </c>
    </row>
    <row r="193" spans="1:8" ht="15.75">
      <c r="A193" s="59" t="s">
        <v>335</v>
      </c>
      <c r="B193" s="136"/>
      <c r="C193" s="45"/>
      <c r="D193" s="45"/>
      <c r="E193" s="45"/>
      <c r="F193" s="45"/>
      <c r="G193" s="46">
        <f>G5+G44+G51+G69+G97+G138+G141+G169+G187</f>
        <v>38660096</v>
      </c>
      <c r="H193" s="46">
        <f>H5+H44+H51+H69+H97+H138+H141+H169+H187</f>
        <v>44062586</v>
      </c>
    </row>
  </sheetData>
  <sheetProtection/>
  <mergeCells count="4">
    <mergeCell ref="A2:H2"/>
    <mergeCell ref="A3:A4"/>
    <mergeCell ref="A1:C1"/>
    <mergeCell ref="D1:I1"/>
  </mergeCells>
  <printOptions/>
  <pageMargins left="0.3937007874015748" right="0.35433070866141736" top="0.35433070866141736" bottom="0.35433070866141736" header="0.35433070866141736" footer="0.31496062992125984"/>
  <pageSetup fitToHeight="0" fitToWidth="1"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80"/>
  <sheetViews>
    <sheetView view="pageBreakPreview" zoomScaleSheetLayoutView="100" zoomScalePageLayoutView="0" workbookViewId="0" topLeftCell="A61">
      <selection activeCell="G81" sqref="G81"/>
    </sheetView>
  </sheetViews>
  <sheetFormatPr defaultColWidth="9.140625" defaultRowHeight="15"/>
  <cols>
    <col min="1" max="1" width="65.421875" style="11" customWidth="1"/>
    <col min="2" max="2" width="15.00390625" style="32" customWidth="1"/>
    <col min="3" max="3" width="7.00390625" style="33" customWidth="1"/>
    <col min="4" max="4" width="6.140625" style="33" customWidth="1"/>
    <col min="5" max="5" width="7.28125" style="33" customWidth="1"/>
    <col min="6" max="6" width="5.57421875" style="33" customWidth="1"/>
    <col min="7" max="7" width="15.28125" style="31" customWidth="1"/>
  </cols>
  <sheetData>
    <row r="1" spans="1:7" ht="181.5" customHeight="1">
      <c r="A1" s="229"/>
      <c r="B1" s="265" t="s">
        <v>655</v>
      </c>
      <c r="C1" s="265"/>
      <c r="D1" s="265"/>
      <c r="E1" s="265"/>
      <c r="F1" s="265"/>
      <c r="G1" s="265"/>
    </row>
    <row r="2" spans="1:7" ht="63" customHeight="1">
      <c r="A2" s="305" t="s">
        <v>656</v>
      </c>
      <c r="B2" s="306"/>
      <c r="C2" s="306"/>
      <c r="D2" s="306"/>
      <c r="E2" s="306"/>
      <c r="F2" s="306"/>
      <c r="G2" s="306"/>
    </row>
    <row r="3" ht="15.75" thickBot="1">
      <c r="G3" s="34" t="s">
        <v>366</v>
      </c>
    </row>
    <row r="4" spans="1:7" ht="15">
      <c r="A4" s="307" t="s">
        <v>283</v>
      </c>
      <c r="B4" s="309" t="s">
        <v>203</v>
      </c>
      <c r="C4" s="311" t="s">
        <v>284</v>
      </c>
      <c r="D4" s="311" t="s">
        <v>202</v>
      </c>
      <c r="E4" s="311" t="s">
        <v>163</v>
      </c>
      <c r="F4" s="311" t="s">
        <v>285</v>
      </c>
      <c r="G4" s="202" t="s">
        <v>165</v>
      </c>
    </row>
    <row r="5" spans="1:7" ht="49.5" customHeight="1">
      <c r="A5" s="308"/>
      <c r="B5" s="310"/>
      <c r="C5" s="312"/>
      <c r="D5" s="312"/>
      <c r="E5" s="312"/>
      <c r="F5" s="312"/>
      <c r="G5" s="203" t="s">
        <v>657</v>
      </c>
    </row>
    <row r="6" spans="1:7" ht="43.5">
      <c r="A6" s="147" t="s">
        <v>593</v>
      </c>
      <c r="B6" s="138" t="s">
        <v>207</v>
      </c>
      <c r="C6" s="142"/>
      <c r="D6" s="142"/>
      <c r="E6" s="142"/>
      <c r="F6" s="142"/>
      <c r="G6" s="158">
        <f>G7</f>
        <v>20000</v>
      </c>
    </row>
    <row r="7" spans="1:7" ht="15.75">
      <c r="A7" s="143" t="s">
        <v>197</v>
      </c>
      <c r="B7" s="145" t="s">
        <v>498</v>
      </c>
      <c r="C7" s="144"/>
      <c r="D7" s="144"/>
      <c r="E7" s="144"/>
      <c r="F7" s="144"/>
      <c r="G7" s="160">
        <f>G8</f>
        <v>20000</v>
      </c>
    </row>
    <row r="8" spans="1:7" ht="15.75">
      <c r="A8" s="143" t="s">
        <v>196</v>
      </c>
      <c r="B8" s="145" t="s">
        <v>498</v>
      </c>
      <c r="C8" s="144">
        <v>11</v>
      </c>
      <c r="D8" s="144"/>
      <c r="E8" s="144"/>
      <c r="F8" s="144"/>
      <c r="G8" s="160">
        <f>G9</f>
        <v>20000</v>
      </c>
    </row>
    <row r="9" spans="1:7" ht="15.75">
      <c r="A9" s="143" t="s">
        <v>381</v>
      </c>
      <c r="B9" s="145" t="s">
        <v>498</v>
      </c>
      <c r="C9" s="144">
        <v>11</v>
      </c>
      <c r="D9" s="144" t="s">
        <v>187</v>
      </c>
      <c r="E9" s="144"/>
      <c r="F9" s="144"/>
      <c r="G9" s="160">
        <f>G10</f>
        <v>20000</v>
      </c>
    </row>
    <row r="10" spans="1:7" ht="25.5">
      <c r="A10" s="129" t="s">
        <v>113</v>
      </c>
      <c r="B10" s="145" t="s">
        <v>498</v>
      </c>
      <c r="C10" s="144" t="s">
        <v>328</v>
      </c>
      <c r="D10" s="144" t="s">
        <v>187</v>
      </c>
      <c r="E10" s="144" t="s">
        <v>104</v>
      </c>
      <c r="F10" s="144"/>
      <c r="G10" s="160">
        <f>G11</f>
        <v>20000</v>
      </c>
    </row>
    <row r="11" spans="1:7" ht="25.5">
      <c r="A11" s="143" t="s">
        <v>501</v>
      </c>
      <c r="B11" s="145" t="s">
        <v>498</v>
      </c>
      <c r="C11" s="144">
        <v>11</v>
      </c>
      <c r="D11" s="144" t="s">
        <v>187</v>
      </c>
      <c r="E11" s="144" t="s">
        <v>104</v>
      </c>
      <c r="F11" s="144" t="s">
        <v>435</v>
      </c>
      <c r="G11" s="155">
        <v>20000</v>
      </c>
    </row>
    <row r="12" spans="1:7" ht="43.5">
      <c r="A12" s="140" t="s">
        <v>595</v>
      </c>
      <c r="B12" s="138" t="s">
        <v>209</v>
      </c>
      <c r="C12" s="142"/>
      <c r="D12" s="142"/>
      <c r="E12" s="142"/>
      <c r="F12" s="142"/>
      <c r="G12" s="158">
        <f aca="true" t="shared" si="0" ref="G12:G17">G13</f>
        <v>40000</v>
      </c>
    </row>
    <row r="13" spans="1:7" ht="25.5">
      <c r="A13" s="143" t="s">
        <v>174</v>
      </c>
      <c r="B13" s="145" t="s">
        <v>213</v>
      </c>
      <c r="C13" s="144"/>
      <c r="D13" s="144"/>
      <c r="E13" s="144"/>
      <c r="F13" s="144"/>
      <c r="G13" s="160">
        <f t="shared" si="0"/>
        <v>40000</v>
      </c>
    </row>
    <row r="14" spans="1:7" ht="15.75">
      <c r="A14" s="148" t="s">
        <v>172</v>
      </c>
      <c r="B14" s="145" t="s">
        <v>464</v>
      </c>
      <c r="C14" s="144" t="s">
        <v>191</v>
      </c>
      <c r="D14" s="144"/>
      <c r="E14" s="144"/>
      <c r="F14" s="144"/>
      <c r="G14" s="160">
        <f t="shared" si="0"/>
        <v>40000</v>
      </c>
    </row>
    <row r="15" spans="1:7" ht="15.75">
      <c r="A15" s="148" t="s">
        <v>173</v>
      </c>
      <c r="B15" s="145" t="s">
        <v>464</v>
      </c>
      <c r="C15" s="144" t="s">
        <v>191</v>
      </c>
      <c r="D15" s="144" t="s">
        <v>187</v>
      </c>
      <c r="E15" s="144"/>
      <c r="F15" s="144"/>
      <c r="G15" s="160">
        <f t="shared" si="0"/>
        <v>40000</v>
      </c>
    </row>
    <row r="16" spans="1:7" ht="25.5">
      <c r="A16" s="148" t="s">
        <v>499</v>
      </c>
      <c r="B16" s="145" t="s">
        <v>464</v>
      </c>
      <c r="C16" s="144" t="s">
        <v>191</v>
      </c>
      <c r="D16" s="144" t="s">
        <v>187</v>
      </c>
      <c r="E16" s="144"/>
      <c r="F16" s="144"/>
      <c r="G16" s="160">
        <f t="shared" si="0"/>
        <v>40000</v>
      </c>
    </row>
    <row r="17" spans="1:7" ht="25.5">
      <c r="A17" s="129" t="s">
        <v>113</v>
      </c>
      <c r="B17" s="145" t="s">
        <v>464</v>
      </c>
      <c r="C17" s="144" t="s">
        <v>191</v>
      </c>
      <c r="D17" s="144" t="s">
        <v>187</v>
      </c>
      <c r="E17" s="144" t="s">
        <v>104</v>
      </c>
      <c r="F17" s="144"/>
      <c r="G17" s="160">
        <f t="shared" si="0"/>
        <v>40000</v>
      </c>
    </row>
    <row r="18" spans="1:7" ht="25.5">
      <c r="A18" s="143" t="s">
        <v>501</v>
      </c>
      <c r="B18" s="145" t="s">
        <v>464</v>
      </c>
      <c r="C18" s="144" t="s">
        <v>191</v>
      </c>
      <c r="D18" s="144" t="s">
        <v>187</v>
      </c>
      <c r="E18" s="144" t="s">
        <v>104</v>
      </c>
      <c r="F18" s="144" t="s">
        <v>435</v>
      </c>
      <c r="G18" s="155">
        <v>40000</v>
      </c>
    </row>
    <row r="19" spans="1:7" ht="29.25">
      <c r="A19" s="140" t="s">
        <v>589</v>
      </c>
      <c r="B19" s="138" t="s">
        <v>223</v>
      </c>
      <c r="C19" s="142"/>
      <c r="D19" s="142"/>
      <c r="E19" s="142"/>
      <c r="F19" s="142"/>
      <c r="G19" s="158">
        <f>G20</f>
        <v>30000</v>
      </c>
    </row>
    <row r="20" spans="1:7" ht="15.75">
      <c r="A20" s="143" t="s">
        <v>459</v>
      </c>
      <c r="B20" s="145" t="s">
        <v>500</v>
      </c>
      <c r="C20" s="146"/>
      <c r="D20" s="146"/>
      <c r="E20" s="146"/>
      <c r="F20" s="146"/>
      <c r="G20" s="160">
        <f>G21</f>
        <v>30000</v>
      </c>
    </row>
    <row r="21" spans="1:7" ht="15.75">
      <c r="A21" s="143" t="s">
        <v>167</v>
      </c>
      <c r="B21" s="145" t="s">
        <v>500</v>
      </c>
      <c r="C21" s="144" t="s">
        <v>187</v>
      </c>
      <c r="D21" s="144"/>
      <c r="E21" s="144"/>
      <c r="F21" s="144"/>
      <c r="G21" s="160">
        <f>G22</f>
        <v>30000</v>
      </c>
    </row>
    <row r="22" spans="1:7" ht="15.75">
      <c r="A22" s="143" t="s">
        <v>169</v>
      </c>
      <c r="B22" s="145" t="s">
        <v>500</v>
      </c>
      <c r="C22" s="144" t="s">
        <v>187</v>
      </c>
      <c r="D22" s="144" t="s">
        <v>321</v>
      </c>
      <c r="E22" s="144"/>
      <c r="F22" s="144"/>
      <c r="G22" s="160">
        <f>G23</f>
        <v>30000</v>
      </c>
    </row>
    <row r="23" spans="1:7" ht="25.5">
      <c r="A23" s="143" t="s">
        <v>168</v>
      </c>
      <c r="B23" s="145" t="s">
        <v>222</v>
      </c>
      <c r="C23" s="144" t="s">
        <v>187</v>
      </c>
      <c r="D23" s="144" t="s">
        <v>321</v>
      </c>
      <c r="E23" s="144" t="s">
        <v>104</v>
      </c>
      <c r="F23" s="144"/>
      <c r="G23" s="160">
        <f>G24</f>
        <v>30000</v>
      </c>
    </row>
    <row r="24" spans="1:7" ht="25.5">
      <c r="A24" s="143" t="s">
        <v>501</v>
      </c>
      <c r="B24" s="145" t="s">
        <v>222</v>
      </c>
      <c r="C24" s="144" t="s">
        <v>187</v>
      </c>
      <c r="D24" s="144" t="s">
        <v>321</v>
      </c>
      <c r="E24" s="144" t="s">
        <v>104</v>
      </c>
      <c r="F24" s="144" t="s">
        <v>435</v>
      </c>
      <c r="G24" s="155">
        <v>30000</v>
      </c>
    </row>
    <row r="25" spans="1:7" ht="42.75">
      <c r="A25" s="154" t="s">
        <v>558</v>
      </c>
      <c r="B25" s="138" t="s">
        <v>226</v>
      </c>
      <c r="C25" s="141"/>
      <c r="D25" s="141"/>
      <c r="E25" s="141"/>
      <c r="F25" s="141"/>
      <c r="G25" s="158">
        <f>G26</f>
        <v>100000</v>
      </c>
    </row>
    <row r="26" spans="1:7" ht="25.5">
      <c r="A26" s="143" t="s">
        <v>502</v>
      </c>
      <c r="B26" s="145" t="s">
        <v>474</v>
      </c>
      <c r="C26" s="144"/>
      <c r="D26" s="144"/>
      <c r="E26" s="144"/>
      <c r="F26" s="144"/>
      <c r="G26" s="160">
        <f>G27</f>
        <v>100000</v>
      </c>
    </row>
    <row r="27" spans="1:7" ht="15.75">
      <c r="A27" s="143" t="s">
        <v>287</v>
      </c>
      <c r="B27" s="145" t="s">
        <v>474</v>
      </c>
      <c r="C27" s="144" t="s">
        <v>192</v>
      </c>
      <c r="D27" s="144"/>
      <c r="E27" s="144"/>
      <c r="F27" s="144"/>
      <c r="G27" s="160">
        <f>G28</f>
        <v>100000</v>
      </c>
    </row>
    <row r="28" spans="1:7" ht="15.75">
      <c r="A28" s="143" t="s">
        <v>179</v>
      </c>
      <c r="B28" s="145" t="s">
        <v>474</v>
      </c>
      <c r="C28" s="144" t="s">
        <v>192</v>
      </c>
      <c r="D28" s="144" t="s">
        <v>192</v>
      </c>
      <c r="E28" s="144"/>
      <c r="F28" s="144"/>
      <c r="G28" s="160">
        <f>G29</f>
        <v>100000</v>
      </c>
    </row>
    <row r="29" spans="1:7" ht="25.5">
      <c r="A29" s="143" t="s">
        <v>168</v>
      </c>
      <c r="B29" s="145" t="s">
        <v>474</v>
      </c>
      <c r="C29" s="144" t="s">
        <v>192</v>
      </c>
      <c r="D29" s="144" t="s">
        <v>192</v>
      </c>
      <c r="E29" s="144" t="s">
        <v>104</v>
      </c>
      <c r="F29" s="144"/>
      <c r="G29" s="160">
        <f>G30</f>
        <v>100000</v>
      </c>
    </row>
    <row r="30" spans="1:7" ht="25.5">
      <c r="A30" s="143" t="s">
        <v>501</v>
      </c>
      <c r="B30" s="145" t="s">
        <v>474</v>
      </c>
      <c r="C30" s="144" t="s">
        <v>192</v>
      </c>
      <c r="D30" s="144" t="s">
        <v>192</v>
      </c>
      <c r="E30" s="144" t="s">
        <v>104</v>
      </c>
      <c r="F30" s="144" t="s">
        <v>435</v>
      </c>
      <c r="G30" s="155">
        <v>100000</v>
      </c>
    </row>
    <row r="31" spans="1:7" ht="43.5">
      <c r="A31" s="140" t="s">
        <v>596</v>
      </c>
      <c r="B31" s="138" t="s">
        <v>229</v>
      </c>
      <c r="C31" s="141"/>
      <c r="D31" s="141"/>
      <c r="E31" s="141"/>
      <c r="F31" s="141"/>
      <c r="G31" s="158">
        <f>G32+G36</f>
        <v>5551000</v>
      </c>
    </row>
    <row r="32" spans="1:7" ht="25.5">
      <c r="A32" s="148" t="s">
        <v>503</v>
      </c>
      <c r="B32" s="145" t="s">
        <v>465</v>
      </c>
      <c r="C32" s="144"/>
      <c r="D32" s="144"/>
      <c r="E32" s="144"/>
      <c r="F32" s="144"/>
      <c r="G32" s="160">
        <f>G33</f>
        <v>500000</v>
      </c>
    </row>
    <row r="33" spans="1:7" ht="15.75">
      <c r="A33" s="148" t="s">
        <v>172</v>
      </c>
      <c r="B33" s="145" t="s">
        <v>465</v>
      </c>
      <c r="C33" s="144" t="s">
        <v>191</v>
      </c>
      <c r="D33" s="144"/>
      <c r="E33" s="144"/>
      <c r="F33" s="144"/>
      <c r="G33" s="160">
        <f>G34</f>
        <v>500000</v>
      </c>
    </row>
    <row r="34" spans="1:7" ht="15.75">
      <c r="A34" s="148" t="s">
        <v>495</v>
      </c>
      <c r="B34" s="145" t="s">
        <v>465</v>
      </c>
      <c r="C34" s="144" t="s">
        <v>191</v>
      </c>
      <c r="D34" s="144" t="s">
        <v>195</v>
      </c>
      <c r="E34" s="144"/>
      <c r="F34" s="144"/>
      <c r="G34" s="160">
        <f>G35</f>
        <v>500000</v>
      </c>
    </row>
    <row r="35" spans="1:7" ht="25.5">
      <c r="A35" s="143" t="s">
        <v>168</v>
      </c>
      <c r="B35" s="145" t="s">
        <v>465</v>
      </c>
      <c r="C35" s="144" t="s">
        <v>191</v>
      </c>
      <c r="D35" s="144" t="s">
        <v>195</v>
      </c>
      <c r="E35" s="144" t="s">
        <v>104</v>
      </c>
      <c r="F35" s="144"/>
      <c r="G35" s="160">
        <v>500000</v>
      </c>
    </row>
    <row r="36" spans="1:7" ht="63.75">
      <c r="A36" s="129" t="s">
        <v>640</v>
      </c>
      <c r="B36" s="145" t="s">
        <v>658</v>
      </c>
      <c r="C36" s="144" t="s">
        <v>191</v>
      </c>
      <c r="D36" s="144" t="s">
        <v>195</v>
      </c>
      <c r="E36" s="144"/>
      <c r="F36" s="144"/>
      <c r="G36" s="160">
        <f>G37</f>
        <v>5051000</v>
      </c>
    </row>
    <row r="37" spans="1:7" ht="25.5">
      <c r="A37" s="129" t="s">
        <v>103</v>
      </c>
      <c r="B37" s="145" t="s">
        <v>658</v>
      </c>
      <c r="C37" s="144" t="s">
        <v>191</v>
      </c>
      <c r="D37" s="144" t="s">
        <v>195</v>
      </c>
      <c r="E37" s="144" t="s">
        <v>104</v>
      </c>
      <c r="F37" s="144"/>
      <c r="G37" s="160">
        <v>5051000</v>
      </c>
    </row>
    <row r="38" spans="1:7" ht="25.5">
      <c r="A38" s="143" t="s">
        <v>501</v>
      </c>
      <c r="B38" s="145" t="s">
        <v>465</v>
      </c>
      <c r="C38" s="144" t="s">
        <v>191</v>
      </c>
      <c r="D38" s="144" t="s">
        <v>195</v>
      </c>
      <c r="E38" s="144" t="s">
        <v>104</v>
      </c>
      <c r="F38" s="144" t="s">
        <v>435</v>
      </c>
      <c r="G38" s="155">
        <v>5551000</v>
      </c>
    </row>
    <row r="39" spans="1:7" ht="43.5">
      <c r="A39" s="140" t="s">
        <v>597</v>
      </c>
      <c r="B39" s="142" t="s">
        <v>378</v>
      </c>
      <c r="C39" s="142"/>
      <c r="D39" s="141"/>
      <c r="E39" s="141"/>
      <c r="F39" s="141"/>
      <c r="G39" s="158">
        <f>G40</f>
        <v>490000</v>
      </c>
    </row>
    <row r="40" spans="1:7" ht="15.75">
      <c r="A40" s="56" t="s">
        <v>186</v>
      </c>
      <c r="B40" s="144" t="s">
        <v>493</v>
      </c>
      <c r="C40" s="144"/>
      <c r="D40" s="144"/>
      <c r="E40" s="144"/>
      <c r="F40" s="144"/>
      <c r="G40" s="160">
        <f>G41</f>
        <v>490000</v>
      </c>
    </row>
    <row r="41" spans="1:7" ht="15.75">
      <c r="A41" s="148" t="s">
        <v>504</v>
      </c>
      <c r="B41" s="144" t="s">
        <v>493</v>
      </c>
      <c r="C41" s="144" t="s">
        <v>322</v>
      </c>
      <c r="D41" s="144"/>
      <c r="E41" s="144"/>
      <c r="F41" s="144"/>
      <c r="G41" s="160">
        <f>G42</f>
        <v>490000</v>
      </c>
    </row>
    <row r="42" spans="1:7" ht="15.75">
      <c r="A42" s="148" t="s">
        <v>185</v>
      </c>
      <c r="B42" s="144" t="s">
        <v>493</v>
      </c>
      <c r="C42" s="144" t="s">
        <v>322</v>
      </c>
      <c r="D42" s="144" t="s">
        <v>187</v>
      </c>
      <c r="E42" s="144"/>
      <c r="F42" s="144"/>
      <c r="G42" s="160">
        <f>G44</f>
        <v>490000</v>
      </c>
    </row>
    <row r="43" spans="1:7" ht="25.5">
      <c r="A43" s="56" t="s">
        <v>485</v>
      </c>
      <c r="B43" s="144" t="s">
        <v>494</v>
      </c>
      <c r="C43" s="144" t="s">
        <v>322</v>
      </c>
      <c r="D43" s="144" t="s">
        <v>187</v>
      </c>
      <c r="E43" s="144"/>
      <c r="F43" s="144"/>
      <c r="G43" s="160">
        <f>G44</f>
        <v>490000</v>
      </c>
    </row>
    <row r="44" spans="1:7" ht="15.75">
      <c r="A44" s="56" t="s">
        <v>117</v>
      </c>
      <c r="B44" s="144" t="s">
        <v>494</v>
      </c>
      <c r="C44" s="144" t="s">
        <v>322</v>
      </c>
      <c r="D44" s="144" t="s">
        <v>187</v>
      </c>
      <c r="E44" s="144" t="s">
        <v>111</v>
      </c>
      <c r="F44" s="144"/>
      <c r="G44" s="160">
        <f>G45</f>
        <v>490000</v>
      </c>
    </row>
    <row r="45" spans="1:7" ht="25.5">
      <c r="A45" s="143" t="s">
        <v>501</v>
      </c>
      <c r="B45" s="144" t="s">
        <v>494</v>
      </c>
      <c r="C45" s="144" t="s">
        <v>322</v>
      </c>
      <c r="D45" s="144" t="s">
        <v>187</v>
      </c>
      <c r="E45" s="144" t="s">
        <v>111</v>
      </c>
      <c r="F45" s="144" t="s">
        <v>435</v>
      </c>
      <c r="G45" s="155">
        <v>490000</v>
      </c>
    </row>
    <row r="46" spans="1:7" ht="46.5" customHeight="1">
      <c r="A46" s="159" t="s">
        <v>520</v>
      </c>
      <c r="B46" s="156" t="s">
        <v>379</v>
      </c>
      <c r="C46" s="156"/>
      <c r="D46" s="156"/>
      <c r="E46" s="156"/>
      <c r="F46" s="156"/>
      <c r="G46" s="157">
        <f>G47</f>
        <v>50000</v>
      </c>
    </row>
    <row r="47" spans="1:7" ht="25.5">
      <c r="A47" s="226" t="s">
        <v>472</v>
      </c>
      <c r="B47" s="144" t="s">
        <v>471</v>
      </c>
      <c r="C47" s="144"/>
      <c r="D47" s="144"/>
      <c r="E47" s="144"/>
      <c r="F47" s="144"/>
      <c r="G47" s="160">
        <f>G48</f>
        <v>50000</v>
      </c>
    </row>
    <row r="48" spans="1:7" ht="15.75">
      <c r="A48" s="148" t="s">
        <v>287</v>
      </c>
      <c r="B48" s="144" t="s">
        <v>471</v>
      </c>
      <c r="C48" s="144" t="s">
        <v>192</v>
      </c>
      <c r="D48" s="144"/>
      <c r="E48" s="144"/>
      <c r="F48" s="144"/>
      <c r="G48" s="160">
        <f>G49</f>
        <v>50000</v>
      </c>
    </row>
    <row r="49" spans="1:7" ht="15.75">
      <c r="A49" s="148" t="s">
        <v>177</v>
      </c>
      <c r="B49" s="144" t="s">
        <v>471</v>
      </c>
      <c r="C49" s="144" t="s">
        <v>192</v>
      </c>
      <c r="D49" s="144" t="s">
        <v>189</v>
      </c>
      <c r="E49" s="144"/>
      <c r="F49" s="144"/>
      <c r="G49" s="160">
        <f>G51</f>
        <v>50000</v>
      </c>
    </row>
    <row r="50" spans="1:7" ht="25.5">
      <c r="A50" s="143" t="s">
        <v>168</v>
      </c>
      <c r="B50" s="144" t="s">
        <v>471</v>
      </c>
      <c r="C50" s="144" t="s">
        <v>192</v>
      </c>
      <c r="D50" s="144" t="s">
        <v>189</v>
      </c>
      <c r="E50" s="144" t="s">
        <v>104</v>
      </c>
      <c r="F50" s="144"/>
      <c r="G50" s="160">
        <f>G51</f>
        <v>50000</v>
      </c>
    </row>
    <row r="51" spans="1:7" ht="25.5">
      <c r="A51" s="143" t="s">
        <v>501</v>
      </c>
      <c r="B51" s="144" t="s">
        <v>471</v>
      </c>
      <c r="C51" s="144" t="s">
        <v>192</v>
      </c>
      <c r="D51" s="144" t="s">
        <v>189</v>
      </c>
      <c r="E51" s="144" t="s">
        <v>104</v>
      </c>
      <c r="F51" s="144" t="s">
        <v>435</v>
      </c>
      <c r="G51" s="155">
        <v>50000</v>
      </c>
    </row>
    <row r="52" spans="1:7" ht="43.5">
      <c r="A52" s="227" t="s">
        <v>590</v>
      </c>
      <c r="B52" s="138" t="s">
        <v>122</v>
      </c>
      <c r="C52" s="142"/>
      <c r="D52" s="142"/>
      <c r="E52" s="142"/>
      <c r="F52" s="142"/>
      <c r="G52" s="158">
        <f>G53+G57+G59</f>
        <v>559020</v>
      </c>
    </row>
    <row r="53" spans="1:7" ht="38.25">
      <c r="A53" s="131" t="s">
        <v>462</v>
      </c>
      <c r="B53" s="145" t="s">
        <v>121</v>
      </c>
      <c r="C53" s="144"/>
      <c r="D53" s="144"/>
      <c r="E53" s="144"/>
      <c r="F53" s="144"/>
      <c r="G53" s="160">
        <f>G54</f>
        <v>221000</v>
      </c>
    </row>
    <row r="54" spans="1:7" ht="15.75">
      <c r="A54" s="148" t="s">
        <v>286</v>
      </c>
      <c r="B54" s="145" t="s">
        <v>121</v>
      </c>
      <c r="C54" s="144" t="s">
        <v>190</v>
      </c>
      <c r="D54" s="144"/>
      <c r="E54" s="144"/>
      <c r="F54" s="144"/>
      <c r="G54" s="160">
        <f>G55</f>
        <v>221000</v>
      </c>
    </row>
    <row r="55" spans="1:7" ht="15.75">
      <c r="A55" s="148" t="s">
        <v>171</v>
      </c>
      <c r="B55" s="145" t="s">
        <v>121</v>
      </c>
      <c r="C55" s="144" t="s">
        <v>190</v>
      </c>
      <c r="D55" s="144" t="s">
        <v>322</v>
      </c>
      <c r="E55" s="144"/>
      <c r="F55" s="144"/>
      <c r="G55" s="160">
        <f>G56</f>
        <v>221000</v>
      </c>
    </row>
    <row r="56" spans="1:7" ht="25.5">
      <c r="A56" s="143" t="s">
        <v>168</v>
      </c>
      <c r="B56" s="145" t="s">
        <v>121</v>
      </c>
      <c r="C56" s="144" t="s">
        <v>190</v>
      </c>
      <c r="D56" s="144" t="s">
        <v>322</v>
      </c>
      <c r="E56" s="144" t="s">
        <v>104</v>
      </c>
      <c r="F56" s="144"/>
      <c r="G56" s="160">
        <v>221000</v>
      </c>
    </row>
    <row r="57" spans="1:7" ht="25.5">
      <c r="A57" s="325" t="s">
        <v>636</v>
      </c>
      <c r="B57" s="169" t="s">
        <v>635</v>
      </c>
      <c r="C57" s="144" t="s">
        <v>190</v>
      </c>
      <c r="D57" s="144" t="s">
        <v>322</v>
      </c>
      <c r="E57" s="144"/>
      <c r="F57" s="144"/>
      <c r="G57" s="160">
        <f>G58</f>
        <v>282420</v>
      </c>
    </row>
    <row r="58" spans="1:7" ht="25.5">
      <c r="A58" s="131" t="s">
        <v>168</v>
      </c>
      <c r="B58" s="169" t="s">
        <v>635</v>
      </c>
      <c r="C58" s="144" t="s">
        <v>190</v>
      </c>
      <c r="D58" s="144" t="s">
        <v>322</v>
      </c>
      <c r="E58" s="144" t="s">
        <v>104</v>
      </c>
      <c r="F58" s="144"/>
      <c r="G58" s="160">
        <v>282420</v>
      </c>
    </row>
    <row r="59" spans="1:7" ht="25.5">
      <c r="A59" s="325" t="s">
        <v>638</v>
      </c>
      <c r="B59" s="169" t="s">
        <v>637</v>
      </c>
      <c r="C59" s="144" t="s">
        <v>190</v>
      </c>
      <c r="D59" s="144" t="s">
        <v>322</v>
      </c>
      <c r="E59" s="144"/>
      <c r="F59" s="144"/>
      <c r="G59" s="160">
        <f>G60</f>
        <v>55600</v>
      </c>
    </row>
    <row r="60" spans="1:7" ht="25.5">
      <c r="A60" s="131" t="s">
        <v>168</v>
      </c>
      <c r="B60" s="169" t="s">
        <v>637</v>
      </c>
      <c r="C60" s="144" t="s">
        <v>190</v>
      </c>
      <c r="D60" s="144" t="s">
        <v>322</v>
      </c>
      <c r="E60" s="144" t="s">
        <v>104</v>
      </c>
      <c r="F60" s="144"/>
      <c r="G60" s="160">
        <v>55600</v>
      </c>
    </row>
    <row r="61" spans="1:7" ht="25.5">
      <c r="A61" s="143" t="s">
        <v>501</v>
      </c>
      <c r="B61" s="145" t="s">
        <v>121</v>
      </c>
      <c r="C61" s="144" t="s">
        <v>190</v>
      </c>
      <c r="D61" s="144" t="s">
        <v>322</v>
      </c>
      <c r="E61" s="144" t="s">
        <v>104</v>
      </c>
      <c r="F61" s="144" t="s">
        <v>435</v>
      </c>
      <c r="G61" s="155">
        <v>559020</v>
      </c>
    </row>
    <row r="62" spans="1:7" ht="25.5">
      <c r="A62" s="235" t="s">
        <v>598</v>
      </c>
      <c r="B62" s="236" t="s">
        <v>546</v>
      </c>
      <c r="C62" s="156"/>
      <c r="D62" s="156"/>
      <c r="E62" s="156"/>
      <c r="F62" s="156"/>
      <c r="G62" s="237">
        <f>G63</f>
        <v>1000</v>
      </c>
    </row>
    <row r="63" spans="1:7" ht="25.5">
      <c r="A63" s="143" t="s">
        <v>559</v>
      </c>
      <c r="B63" s="145" t="s">
        <v>557</v>
      </c>
      <c r="C63" s="144"/>
      <c r="D63" s="144"/>
      <c r="E63" s="144"/>
      <c r="F63" s="144"/>
      <c r="G63" s="160">
        <f>G64</f>
        <v>1000</v>
      </c>
    </row>
    <row r="64" spans="1:7" ht="15.75">
      <c r="A64" s="143" t="s">
        <v>167</v>
      </c>
      <c r="B64" s="145" t="s">
        <v>557</v>
      </c>
      <c r="C64" s="144" t="s">
        <v>187</v>
      </c>
      <c r="D64" s="144"/>
      <c r="E64" s="144"/>
      <c r="F64" s="144"/>
      <c r="G64" s="160">
        <f>G65</f>
        <v>1000</v>
      </c>
    </row>
    <row r="65" spans="1:7" ht="15.75">
      <c r="A65" s="143" t="s">
        <v>169</v>
      </c>
      <c r="B65" s="145" t="s">
        <v>557</v>
      </c>
      <c r="C65" s="144" t="s">
        <v>187</v>
      </c>
      <c r="D65" s="144" t="s">
        <v>321</v>
      </c>
      <c r="E65" s="144"/>
      <c r="F65" s="144"/>
      <c r="G65" s="160">
        <f>G66</f>
        <v>1000</v>
      </c>
    </row>
    <row r="66" spans="1:7" ht="25.5">
      <c r="A66" s="143" t="s">
        <v>168</v>
      </c>
      <c r="B66" s="145" t="s">
        <v>557</v>
      </c>
      <c r="C66" s="144" t="s">
        <v>187</v>
      </c>
      <c r="D66" s="144" t="s">
        <v>321</v>
      </c>
      <c r="E66" s="144" t="s">
        <v>104</v>
      </c>
      <c r="F66" s="144"/>
      <c r="G66" s="160">
        <f>G67</f>
        <v>1000</v>
      </c>
    </row>
    <row r="67" spans="1:7" ht="25.5">
      <c r="A67" s="143" t="s">
        <v>501</v>
      </c>
      <c r="B67" s="145" t="s">
        <v>557</v>
      </c>
      <c r="C67" s="144" t="s">
        <v>187</v>
      </c>
      <c r="D67" s="144" t="s">
        <v>321</v>
      </c>
      <c r="E67" s="144" t="s">
        <v>104</v>
      </c>
      <c r="F67" s="144" t="s">
        <v>435</v>
      </c>
      <c r="G67" s="155">
        <v>1000</v>
      </c>
    </row>
    <row r="68" spans="1:7" ht="38.25">
      <c r="A68" s="234" t="s">
        <v>659</v>
      </c>
      <c r="B68" s="233" t="s">
        <v>550</v>
      </c>
      <c r="C68" s="228"/>
      <c r="D68" s="228"/>
      <c r="E68" s="228"/>
      <c r="F68" s="228"/>
      <c r="G68" s="237">
        <f>G69</f>
        <v>125000</v>
      </c>
    </row>
    <row r="69" spans="1:7" ht="15.75">
      <c r="A69" s="129" t="s">
        <v>574</v>
      </c>
      <c r="B69" s="18" t="s">
        <v>550</v>
      </c>
      <c r="C69" s="144"/>
      <c r="D69" s="144"/>
      <c r="E69" s="144"/>
      <c r="F69" s="144"/>
      <c r="G69" s="160">
        <f>G70</f>
        <v>125000</v>
      </c>
    </row>
    <row r="70" spans="1:7" ht="15.75">
      <c r="A70" s="143" t="s">
        <v>287</v>
      </c>
      <c r="B70" s="18" t="s">
        <v>550</v>
      </c>
      <c r="C70" s="144" t="s">
        <v>192</v>
      </c>
      <c r="D70" s="144"/>
      <c r="E70" s="144"/>
      <c r="F70" s="144"/>
      <c r="G70" s="160">
        <f>G71</f>
        <v>125000</v>
      </c>
    </row>
    <row r="71" spans="1:7" ht="15.75">
      <c r="A71" s="143" t="s">
        <v>179</v>
      </c>
      <c r="B71" s="18" t="s">
        <v>550</v>
      </c>
      <c r="C71" s="144" t="s">
        <v>192</v>
      </c>
      <c r="D71" s="144" t="s">
        <v>190</v>
      </c>
      <c r="E71" s="144"/>
      <c r="F71" s="144"/>
      <c r="G71" s="160">
        <f>G72</f>
        <v>125000</v>
      </c>
    </row>
    <row r="72" spans="1:7" ht="25.5">
      <c r="A72" s="143" t="s">
        <v>168</v>
      </c>
      <c r="B72" s="18" t="s">
        <v>550</v>
      </c>
      <c r="C72" s="144" t="s">
        <v>192</v>
      </c>
      <c r="D72" s="144" t="s">
        <v>190</v>
      </c>
      <c r="E72" s="144" t="s">
        <v>104</v>
      </c>
      <c r="F72" s="144"/>
      <c r="G72" s="160">
        <f>G73</f>
        <v>125000</v>
      </c>
    </row>
    <row r="73" spans="1:7" ht="25.5">
      <c r="A73" s="143" t="s">
        <v>501</v>
      </c>
      <c r="B73" s="18" t="s">
        <v>550</v>
      </c>
      <c r="C73" s="144" t="s">
        <v>192</v>
      </c>
      <c r="D73" s="144" t="s">
        <v>190</v>
      </c>
      <c r="E73" s="144" t="s">
        <v>104</v>
      </c>
      <c r="F73" s="144" t="s">
        <v>435</v>
      </c>
      <c r="G73" s="155">
        <v>125000</v>
      </c>
    </row>
    <row r="74" spans="1:7" ht="39" customHeight="1">
      <c r="A74" s="234" t="s">
        <v>599</v>
      </c>
      <c r="B74" s="233" t="s">
        <v>575</v>
      </c>
      <c r="C74" s="156"/>
      <c r="D74" s="156"/>
      <c r="E74" s="141"/>
      <c r="F74" s="141"/>
      <c r="G74" s="158">
        <f>G75</f>
        <v>750000</v>
      </c>
    </row>
    <row r="75" spans="1:7" ht="25.5">
      <c r="A75" s="129" t="s">
        <v>551</v>
      </c>
      <c r="B75" s="18" t="s">
        <v>576</v>
      </c>
      <c r="C75" s="144"/>
      <c r="D75" s="144"/>
      <c r="E75" s="144"/>
      <c r="F75" s="144"/>
      <c r="G75" s="160">
        <f>G78</f>
        <v>750000</v>
      </c>
    </row>
    <row r="76" spans="1:7" ht="15.75">
      <c r="A76" s="143" t="s">
        <v>287</v>
      </c>
      <c r="B76" s="18" t="s">
        <v>576</v>
      </c>
      <c r="C76" s="144" t="s">
        <v>641</v>
      </c>
      <c r="D76" s="144"/>
      <c r="E76" s="144"/>
      <c r="F76" s="144"/>
      <c r="G76" s="160">
        <f>G77</f>
        <v>750000</v>
      </c>
    </row>
    <row r="77" spans="1:7" ht="15.75">
      <c r="A77" s="143" t="s">
        <v>179</v>
      </c>
      <c r="B77" s="18" t="s">
        <v>576</v>
      </c>
      <c r="C77" s="144" t="s">
        <v>641</v>
      </c>
      <c r="D77" s="144" t="s">
        <v>192</v>
      </c>
      <c r="E77" s="144"/>
      <c r="F77" s="144"/>
      <c r="G77" s="160">
        <f>G78</f>
        <v>750000</v>
      </c>
    </row>
    <row r="78" spans="1:7" ht="25.5">
      <c r="A78" s="143" t="s">
        <v>168</v>
      </c>
      <c r="B78" s="18" t="s">
        <v>576</v>
      </c>
      <c r="C78" s="144" t="s">
        <v>641</v>
      </c>
      <c r="D78" s="144" t="s">
        <v>192</v>
      </c>
      <c r="E78" s="144" t="s">
        <v>104</v>
      </c>
      <c r="F78" s="144"/>
      <c r="G78" s="160">
        <f>G79</f>
        <v>750000</v>
      </c>
    </row>
    <row r="79" spans="1:7" ht="25.5">
      <c r="A79" s="143" t="s">
        <v>501</v>
      </c>
      <c r="B79" s="18" t="s">
        <v>576</v>
      </c>
      <c r="C79" s="144" t="s">
        <v>641</v>
      </c>
      <c r="D79" s="144" t="s">
        <v>192</v>
      </c>
      <c r="E79" s="144" t="s">
        <v>104</v>
      </c>
      <c r="F79" s="144" t="s">
        <v>435</v>
      </c>
      <c r="G79" s="155">
        <v>750000</v>
      </c>
    </row>
    <row r="80" spans="1:7" ht="15.75">
      <c r="A80" s="149" t="s">
        <v>288</v>
      </c>
      <c r="B80" s="139"/>
      <c r="C80" s="137"/>
      <c r="D80" s="137"/>
      <c r="E80" s="137"/>
      <c r="F80" s="137"/>
      <c r="G80" s="161">
        <f>G6+G12+G19+G25+G31+G39+G46+G52+G62+G68+G74</f>
        <v>7716020</v>
      </c>
    </row>
  </sheetData>
  <sheetProtection/>
  <mergeCells count="8">
    <mergeCell ref="B1:G1"/>
    <mergeCell ref="A2:G2"/>
    <mergeCell ref="A4:A5"/>
    <mergeCell ref="B4:B5"/>
    <mergeCell ref="C4:C5"/>
    <mergeCell ref="D4:D5"/>
    <mergeCell ref="E4:E5"/>
    <mergeCell ref="F4:F5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6"/>
  <sheetViews>
    <sheetView view="pageBreakPreview" zoomScaleSheetLayoutView="100" zoomScalePageLayoutView="0" workbookViewId="0" topLeftCell="A28">
      <selection activeCell="K43" sqref="K43"/>
    </sheetView>
  </sheetViews>
  <sheetFormatPr defaultColWidth="9.140625" defaultRowHeight="15"/>
  <cols>
    <col min="1" max="1" width="65.421875" style="11" customWidth="1"/>
    <col min="2" max="2" width="15.00390625" style="32" customWidth="1"/>
    <col min="3" max="3" width="7.00390625" style="33" customWidth="1"/>
    <col min="4" max="4" width="6.140625" style="33" customWidth="1"/>
    <col min="5" max="5" width="7.28125" style="33" customWidth="1"/>
    <col min="6" max="6" width="5.57421875" style="33" customWidth="1"/>
    <col min="7" max="7" width="15.7109375" style="0" customWidth="1"/>
    <col min="8" max="8" width="17.28125" style="0" customWidth="1"/>
    <col min="9" max="9" width="9.140625" style="0" hidden="1" customWidth="1"/>
  </cols>
  <sheetData>
    <row r="1" spans="1:9" ht="197.25" customHeight="1">
      <c r="A1" s="265"/>
      <c r="B1" s="266"/>
      <c r="C1" s="266"/>
      <c r="D1" s="265" t="s">
        <v>660</v>
      </c>
      <c r="E1" s="265"/>
      <c r="F1" s="265"/>
      <c r="G1" s="265"/>
      <c r="H1" s="265"/>
      <c r="I1" s="265"/>
    </row>
    <row r="2" spans="1:8" ht="49.5" customHeight="1">
      <c r="A2" s="305" t="s">
        <v>661</v>
      </c>
      <c r="B2" s="305"/>
      <c r="C2" s="305"/>
      <c r="D2" s="305"/>
      <c r="E2" s="305"/>
      <c r="F2" s="305"/>
      <c r="G2" s="305"/>
      <c r="H2" s="305"/>
    </row>
    <row r="4" spans="1:8" ht="15" customHeight="1">
      <c r="A4" s="313" t="s">
        <v>283</v>
      </c>
      <c r="B4" s="313" t="s">
        <v>203</v>
      </c>
      <c r="C4" s="314" t="s">
        <v>284</v>
      </c>
      <c r="D4" s="314" t="s">
        <v>202</v>
      </c>
      <c r="E4" s="314" t="s">
        <v>163</v>
      </c>
      <c r="F4" s="314" t="s">
        <v>285</v>
      </c>
      <c r="G4" s="315" t="s">
        <v>627</v>
      </c>
      <c r="H4" s="315" t="s">
        <v>628</v>
      </c>
    </row>
    <row r="5" spans="1:8" ht="49.5" customHeight="1">
      <c r="A5" s="313"/>
      <c r="B5" s="313"/>
      <c r="C5" s="314"/>
      <c r="D5" s="314"/>
      <c r="E5" s="314"/>
      <c r="F5" s="314"/>
      <c r="G5" s="315"/>
      <c r="H5" s="315"/>
    </row>
    <row r="6" spans="1:8" ht="42.75">
      <c r="A6" s="154" t="s">
        <v>558</v>
      </c>
      <c r="B6" s="138" t="s">
        <v>226</v>
      </c>
      <c r="C6" s="141"/>
      <c r="D6" s="141"/>
      <c r="E6" s="141"/>
      <c r="F6" s="141"/>
      <c r="G6" s="158">
        <f aca="true" t="shared" si="0" ref="G6:H10">G7</f>
        <v>100000</v>
      </c>
      <c r="H6" s="158">
        <f t="shared" si="0"/>
        <v>50000</v>
      </c>
    </row>
    <row r="7" spans="1:8" ht="25.5">
      <c r="A7" s="143" t="s">
        <v>502</v>
      </c>
      <c r="B7" s="145" t="s">
        <v>474</v>
      </c>
      <c r="C7" s="144"/>
      <c r="D7" s="144"/>
      <c r="E7" s="144"/>
      <c r="F7" s="144"/>
      <c r="G7" s="160">
        <f t="shared" si="0"/>
        <v>100000</v>
      </c>
      <c r="H7" s="160">
        <f t="shared" si="0"/>
        <v>50000</v>
      </c>
    </row>
    <row r="8" spans="1:8" ht="15.75">
      <c r="A8" s="143" t="s">
        <v>287</v>
      </c>
      <c r="B8" s="145" t="s">
        <v>474</v>
      </c>
      <c r="C8" s="144" t="s">
        <v>192</v>
      </c>
      <c r="D8" s="144"/>
      <c r="E8" s="144"/>
      <c r="F8" s="144"/>
      <c r="G8" s="160">
        <f t="shared" si="0"/>
        <v>100000</v>
      </c>
      <c r="H8" s="160">
        <f t="shared" si="0"/>
        <v>50000</v>
      </c>
    </row>
    <row r="9" spans="1:8" ht="15.75">
      <c r="A9" s="143" t="s">
        <v>179</v>
      </c>
      <c r="B9" s="145" t="s">
        <v>474</v>
      </c>
      <c r="C9" s="144" t="s">
        <v>192</v>
      </c>
      <c r="D9" s="144" t="s">
        <v>192</v>
      </c>
      <c r="E9" s="144"/>
      <c r="F9" s="144"/>
      <c r="G9" s="160">
        <f t="shared" si="0"/>
        <v>100000</v>
      </c>
      <c r="H9" s="160">
        <f t="shared" si="0"/>
        <v>50000</v>
      </c>
    </row>
    <row r="10" spans="1:8" ht="25.5">
      <c r="A10" s="143" t="s">
        <v>168</v>
      </c>
      <c r="B10" s="145" t="s">
        <v>474</v>
      </c>
      <c r="C10" s="144" t="s">
        <v>192</v>
      </c>
      <c r="D10" s="144" t="s">
        <v>192</v>
      </c>
      <c r="E10" s="144" t="s">
        <v>104</v>
      </c>
      <c r="F10" s="144"/>
      <c r="G10" s="160">
        <f t="shared" si="0"/>
        <v>100000</v>
      </c>
      <c r="H10" s="160">
        <f t="shared" si="0"/>
        <v>50000</v>
      </c>
    </row>
    <row r="11" spans="1:8" ht="25.5">
      <c r="A11" s="143" t="s">
        <v>501</v>
      </c>
      <c r="B11" s="145" t="s">
        <v>474</v>
      </c>
      <c r="C11" s="144" t="s">
        <v>192</v>
      </c>
      <c r="D11" s="144" t="s">
        <v>192</v>
      </c>
      <c r="E11" s="144" t="s">
        <v>104</v>
      </c>
      <c r="F11" s="144" t="s">
        <v>435</v>
      </c>
      <c r="G11" s="160">
        <v>100000</v>
      </c>
      <c r="H11" s="160">
        <v>50000</v>
      </c>
    </row>
    <row r="12" spans="1:8" ht="43.5">
      <c r="A12" s="140" t="s">
        <v>596</v>
      </c>
      <c r="B12" s="138" t="s">
        <v>229</v>
      </c>
      <c r="C12" s="141"/>
      <c r="D12" s="141"/>
      <c r="E12" s="141"/>
      <c r="F12" s="141"/>
      <c r="G12" s="158">
        <f>G13+G17+G19</f>
        <v>19580500</v>
      </c>
      <c r="H12" s="158">
        <f>H13+H17+H19</f>
        <v>24492500</v>
      </c>
    </row>
    <row r="13" spans="1:8" ht="25.5">
      <c r="A13" s="148" t="s">
        <v>503</v>
      </c>
      <c r="B13" s="145" t="s">
        <v>465</v>
      </c>
      <c r="C13" s="144"/>
      <c r="D13" s="144"/>
      <c r="E13" s="144"/>
      <c r="F13" s="144"/>
      <c r="G13" s="160">
        <f aca="true" t="shared" si="1" ref="G13:H15">G14</f>
        <v>250000</v>
      </c>
      <c r="H13" s="160">
        <f t="shared" si="1"/>
        <v>250000</v>
      </c>
    </row>
    <row r="14" spans="1:8" ht="15.75">
      <c r="A14" s="148" t="s">
        <v>172</v>
      </c>
      <c r="B14" s="145" t="s">
        <v>465</v>
      </c>
      <c r="C14" s="144" t="s">
        <v>191</v>
      </c>
      <c r="D14" s="144"/>
      <c r="E14" s="144"/>
      <c r="F14" s="144"/>
      <c r="G14" s="160">
        <f t="shared" si="1"/>
        <v>250000</v>
      </c>
      <c r="H14" s="160">
        <f t="shared" si="1"/>
        <v>250000</v>
      </c>
    </row>
    <row r="15" spans="1:8" ht="15.75">
      <c r="A15" s="148" t="s">
        <v>495</v>
      </c>
      <c r="B15" s="145" t="s">
        <v>465</v>
      </c>
      <c r="C15" s="144" t="s">
        <v>191</v>
      </c>
      <c r="D15" s="144" t="s">
        <v>195</v>
      </c>
      <c r="E15" s="144"/>
      <c r="F15" s="144"/>
      <c r="G15" s="160">
        <f t="shared" si="1"/>
        <v>250000</v>
      </c>
      <c r="H15" s="160">
        <f t="shared" si="1"/>
        <v>250000</v>
      </c>
    </row>
    <row r="16" spans="1:8" ht="25.5">
      <c r="A16" s="143" t="s">
        <v>168</v>
      </c>
      <c r="B16" s="145" t="s">
        <v>465</v>
      </c>
      <c r="C16" s="144" t="s">
        <v>191</v>
      </c>
      <c r="D16" s="144" t="s">
        <v>195</v>
      </c>
      <c r="E16" s="144" t="s">
        <v>104</v>
      </c>
      <c r="F16" s="144"/>
      <c r="G16" s="160">
        <v>250000</v>
      </c>
      <c r="H16" s="160">
        <v>250000</v>
      </c>
    </row>
    <row r="17" spans="1:8" ht="63.75">
      <c r="A17" s="129" t="s">
        <v>648</v>
      </c>
      <c r="B17" s="165" t="s">
        <v>639</v>
      </c>
      <c r="C17" s="144" t="s">
        <v>191</v>
      </c>
      <c r="D17" s="144" t="s">
        <v>195</v>
      </c>
      <c r="E17" s="144"/>
      <c r="F17" s="144"/>
      <c r="G17" s="160">
        <f>G18</f>
        <v>11249500</v>
      </c>
      <c r="H17" s="160">
        <f>H18</f>
        <v>24242500</v>
      </c>
    </row>
    <row r="18" spans="1:8" ht="25.5">
      <c r="A18" s="129" t="s">
        <v>103</v>
      </c>
      <c r="B18" s="165" t="s">
        <v>639</v>
      </c>
      <c r="C18" s="144" t="s">
        <v>191</v>
      </c>
      <c r="D18" s="144" t="s">
        <v>195</v>
      </c>
      <c r="E18" s="144" t="s">
        <v>104</v>
      </c>
      <c r="F18" s="144"/>
      <c r="G18" s="160">
        <v>11249500</v>
      </c>
      <c r="H18" s="160">
        <v>24242500</v>
      </c>
    </row>
    <row r="19" spans="1:8" ht="51">
      <c r="A19" s="129" t="s">
        <v>647</v>
      </c>
      <c r="B19" s="165" t="s">
        <v>646</v>
      </c>
      <c r="C19" s="144" t="s">
        <v>191</v>
      </c>
      <c r="D19" s="144" t="s">
        <v>195</v>
      </c>
      <c r="E19" s="144"/>
      <c r="F19" s="144"/>
      <c r="G19" s="160">
        <f>G20</f>
        <v>8081000</v>
      </c>
      <c r="H19" s="160">
        <f>H20</f>
        <v>0</v>
      </c>
    </row>
    <row r="20" spans="1:8" ht="25.5">
      <c r="A20" s="129" t="s">
        <v>103</v>
      </c>
      <c r="B20" s="165" t="s">
        <v>646</v>
      </c>
      <c r="C20" s="144" t="s">
        <v>191</v>
      </c>
      <c r="D20" s="144" t="s">
        <v>195</v>
      </c>
      <c r="E20" s="144" t="s">
        <v>104</v>
      </c>
      <c r="F20" s="144"/>
      <c r="G20" s="160">
        <v>8081000</v>
      </c>
      <c r="H20" s="160">
        <v>0</v>
      </c>
    </row>
    <row r="21" spans="1:8" ht="25.5">
      <c r="A21" s="143" t="s">
        <v>501</v>
      </c>
      <c r="B21" s="145" t="s">
        <v>465</v>
      </c>
      <c r="C21" s="144" t="s">
        <v>191</v>
      </c>
      <c r="D21" s="144" t="s">
        <v>195</v>
      </c>
      <c r="E21" s="144" t="s">
        <v>104</v>
      </c>
      <c r="F21" s="144" t="s">
        <v>435</v>
      </c>
      <c r="G21" s="155">
        <v>19580500</v>
      </c>
      <c r="H21" s="155">
        <v>24492500</v>
      </c>
    </row>
    <row r="22" spans="1:8" ht="25.5">
      <c r="A22" s="235" t="s">
        <v>601</v>
      </c>
      <c r="B22" s="236" t="s">
        <v>546</v>
      </c>
      <c r="C22" s="156"/>
      <c r="D22" s="156"/>
      <c r="E22" s="156"/>
      <c r="F22" s="156"/>
      <c r="G22" s="158">
        <f aca="true" t="shared" si="2" ref="G22:H24">G23</f>
        <v>1000</v>
      </c>
      <c r="H22" s="158">
        <f t="shared" si="2"/>
        <v>1000</v>
      </c>
    </row>
    <row r="23" spans="1:8" ht="25.5">
      <c r="A23" s="143" t="s">
        <v>559</v>
      </c>
      <c r="B23" s="145" t="s">
        <v>557</v>
      </c>
      <c r="C23" s="144"/>
      <c r="D23" s="144"/>
      <c r="E23" s="144"/>
      <c r="F23" s="144"/>
      <c r="G23" s="160">
        <f t="shared" si="2"/>
        <v>1000</v>
      </c>
      <c r="H23" s="160">
        <f t="shared" si="2"/>
        <v>1000</v>
      </c>
    </row>
    <row r="24" spans="1:8" ht="15.75">
      <c r="A24" s="143" t="s">
        <v>167</v>
      </c>
      <c r="B24" s="145" t="s">
        <v>557</v>
      </c>
      <c r="C24" s="144" t="s">
        <v>187</v>
      </c>
      <c r="D24" s="144"/>
      <c r="E24" s="144"/>
      <c r="F24" s="144"/>
      <c r="G24" s="160">
        <f t="shared" si="2"/>
        <v>1000</v>
      </c>
      <c r="H24" s="160">
        <f t="shared" si="2"/>
        <v>1000</v>
      </c>
    </row>
    <row r="25" spans="1:8" ht="15.75">
      <c r="A25" s="143" t="s">
        <v>169</v>
      </c>
      <c r="B25" s="145" t="s">
        <v>557</v>
      </c>
      <c r="C25" s="144" t="s">
        <v>187</v>
      </c>
      <c r="D25" s="144" t="s">
        <v>321</v>
      </c>
      <c r="E25" s="144"/>
      <c r="F25" s="144"/>
      <c r="G25" s="160">
        <f>G27</f>
        <v>1000</v>
      </c>
      <c r="H25" s="160">
        <f>H27</f>
        <v>1000</v>
      </c>
    </row>
    <row r="26" spans="1:8" ht="25.5">
      <c r="A26" s="143" t="s">
        <v>168</v>
      </c>
      <c r="B26" s="145" t="s">
        <v>557</v>
      </c>
      <c r="C26" s="144" t="s">
        <v>187</v>
      </c>
      <c r="D26" s="144" t="s">
        <v>321</v>
      </c>
      <c r="E26" s="144" t="s">
        <v>104</v>
      </c>
      <c r="F26" s="144"/>
      <c r="G26" s="160">
        <f>G27</f>
        <v>1000</v>
      </c>
      <c r="H26" s="160">
        <f>H27</f>
        <v>1000</v>
      </c>
    </row>
    <row r="27" spans="1:8" ht="25.5">
      <c r="A27" s="143" t="s">
        <v>501</v>
      </c>
      <c r="B27" s="145" t="s">
        <v>557</v>
      </c>
      <c r="C27" s="144" t="s">
        <v>187</v>
      </c>
      <c r="D27" s="144" t="s">
        <v>321</v>
      </c>
      <c r="E27" s="144" t="s">
        <v>104</v>
      </c>
      <c r="F27" s="144" t="s">
        <v>435</v>
      </c>
      <c r="G27" s="238">
        <v>1000</v>
      </c>
      <c r="H27" s="238">
        <v>1000</v>
      </c>
    </row>
    <row r="28" spans="1:8" ht="42.75">
      <c r="A28" s="159" t="s">
        <v>520</v>
      </c>
      <c r="B28" s="156" t="s">
        <v>379</v>
      </c>
      <c r="C28" s="156"/>
      <c r="D28" s="156"/>
      <c r="E28" s="156"/>
      <c r="F28" s="156"/>
      <c r="G28" s="157">
        <f aca="true" t="shared" si="3" ref="G28:H30">G29</f>
        <v>50000</v>
      </c>
      <c r="H28" s="157">
        <f t="shared" si="3"/>
        <v>50000</v>
      </c>
    </row>
    <row r="29" spans="1:8" ht="25.5">
      <c r="A29" s="226" t="s">
        <v>472</v>
      </c>
      <c r="B29" s="144" t="s">
        <v>471</v>
      </c>
      <c r="C29" s="144"/>
      <c r="D29" s="144"/>
      <c r="E29" s="144"/>
      <c r="F29" s="144"/>
      <c r="G29" s="160">
        <f t="shared" si="3"/>
        <v>50000</v>
      </c>
      <c r="H29" s="160">
        <f t="shared" si="3"/>
        <v>50000</v>
      </c>
    </row>
    <row r="30" spans="1:8" ht="15.75">
      <c r="A30" s="148" t="s">
        <v>287</v>
      </c>
      <c r="B30" s="144" t="s">
        <v>471</v>
      </c>
      <c r="C30" s="144" t="s">
        <v>192</v>
      </c>
      <c r="D30" s="144"/>
      <c r="E30" s="144"/>
      <c r="F30" s="144"/>
      <c r="G30" s="160">
        <f t="shared" si="3"/>
        <v>50000</v>
      </c>
      <c r="H30" s="160">
        <f t="shared" si="3"/>
        <v>50000</v>
      </c>
    </row>
    <row r="31" spans="1:8" ht="15.75">
      <c r="A31" s="148" t="s">
        <v>177</v>
      </c>
      <c r="B31" s="144" t="s">
        <v>471</v>
      </c>
      <c r="C31" s="144" t="s">
        <v>192</v>
      </c>
      <c r="D31" s="144" t="s">
        <v>189</v>
      </c>
      <c r="E31" s="144"/>
      <c r="F31" s="144"/>
      <c r="G31" s="160">
        <f>G33</f>
        <v>50000</v>
      </c>
      <c r="H31" s="160">
        <f>H33</f>
        <v>50000</v>
      </c>
    </row>
    <row r="32" spans="1:8" ht="25.5">
      <c r="A32" s="143" t="s">
        <v>168</v>
      </c>
      <c r="B32" s="144" t="s">
        <v>471</v>
      </c>
      <c r="C32" s="144" t="s">
        <v>192</v>
      </c>
      <c r="D32" s="144" t="s">
        <v>189</v>
      </c>
      <c r="E32" s="144" t="s">
        <v>104</v>
      </c>
      <c r="F32" s="144"/>
      <c r="G32" s="160">
        <f>G33</f>
        <v>50000</v>
      </c>
      <c r="H32" s="160">
        <f>H33</f>
        <v>50000</v>
      </c>
    </row>
    <row r="33" spans="1:8" ht="25.5">
      <c r="A33" s="143" t="s">
        <v>501</v>
      </c>
      <c r="B33" s="144" t="s">
        <v>471</v>
      </c>
      <c r="C33" s="144" t="s">
        <v>192</v>
      </c>
      <c r="D33" s="144" t="s">
        <v>189</v>
      </c>
      <c r="E33" s="144" t="s">
        <v>104</v>
      </c>
      <c r="F33" s="144" t="s">
        <v>435</v>
      </c>
      <c r="G33" s="155">
        <v>50000</v>
      </c>
      <c r="H33" s="155">
        <v>50000</v>
      </c>
    </row>
    <row r="34" spans="1:8" ht="38.25">
      <c r="A34" s="234" t="s">
        <v>573</v>
      </c>
      <c r="B34" s="233" t="s">
        <v>550</v>
      </c>
      <c r="C34" s="156"/>
      <c r="D34" s="156"/>
      <c r="E34" s="141"/>
      <c r="F34" s="141"/>
      <c r="G34" s="158">
        <f aca="true" t="shared" si="4" ref="G34:H38">G35</f>
        <v>100000</v>
      </c>
      <c r="H34" s="158">
        <f t="shared" si="4"/>
        <v>100000</v>
      </c>
    </row>
    <row r="35" spans="1:8" ht="15.75">
      <c r="A35" s="129" t="s">
        <v>574</v>
      </c>
      <c r="B35" s="18" t="s">
        <v>550</v>
      </c>
      <c r="C35" s="144"/>
      <c r="D35" s="144"/>
      <c r="E35" s="144"/>
      <c r="F35" s="144"/>
      <c r="G35" s="160">
        <f t="shared" si="4"/>
        <v>100000</v>
      </c>
      <c r="H35" s="160">
        <f t="shared" si="4"/>
        <v>100000</v>
      </c>
    </row>
    <row r="36" spans="1:8" ht="15.75">
      <c r="A36" s="148" t="s">
        <v>287</v>
      </c>
      <c r="B36" s="18" t="s">
        <v>550</v>
      </c>
      <c r="C36" s="144" t="s">
        <v>192</v>
      </c>
      <c r="D36" s="144"/>
      <c r="E36" s="144"/>
      <c r="F36" s="144"/>
      <c r="G36" s="160">
        <f t="shared" si="4"/>
        <v>100000</v>
      </c>
      <c r="H36" s="160">
        <f t="shared" si="4"/>
        <v>100000</v>
      </c>
    </row>
    <row r="37" spans="1:8" ht="15.75">
      <c r="A37" s="148" t="s">
        <v>177</v>
      </c>
      <c r="B37" s="18" t="s">
        <v>550</v>
      </c>
      <c r="C37" s="144" t="s">
        <v>192</v>
      </c>
      <c r="D37" s="144" t="s">
        <v>190</v>
      </c>
      <c r="E37" s="144"/>
      <c r="F37" s="144"/>
      <c r="G37" s="160">
        <f t="shared" si="4"/>
        <v>100000</v>
      </c>
      <c r="H37" s="160">
        <f t="shared" si="4"/>
        <v>100000</v>
      </c>
    </row>
    <row r="38" spans="1:8" ht="25.5">
      <c r="A38" s="143" t="s">
        <v>168</v>
      </c>
      <c r="B38" s="18" t="s">
        <v>550</v>
      </c>
      <c r="C38" s="144" t="s">
        <v>192</v>
      </c>
      <c r="D38" s="144" t="s">
        <v>190</v>
      </c>
      <c r="E38" s="144" t="s">
        <v>104</v>
      </c>
      <c r="F38" s="144"/>
      <c r="G38" s="160">
        <f t="shared" si="4"/>
        <v>100000</v>
      </c>
      <c r="H38" s="160">
        <f t="shared" si="4"/>
        <v>100000</v>
      </c>
    </row>
    <row r="39" spans="1:8" ht="25.5">
      <c r="A39" s="143" t="s">
        <v>501</v>
      </c>
      <c r="B39" s="18" t="s">
        <v>550</v>
      </c>
      <c r="C39" s="144" t="s">
        <v>192</v>
      </c>
      <c r="D39" s="144" t="s">
        <v>190</v>
      </c>
      <c r="E39" s="144" t="s">
        <v>104</v>
      </c>
      <c r="F39" s="144" t="s">
        <v>435</v>
      </c>
      <c r="G39" s="155">
        <v>100000</v>
      </c>
      <c r="H39" s="155">
        <v>100000</v>
      </c>
    </row>
    <row r="40" spans="1:8" ht="15.75">
      <c r="A40" s="234" t="s">
        <v>599</v>
      </c>
      <c r="B40" s="233" t="s">
        <v>575</v>
      </c>
      <c r="C40" s="156"/>
      <c r="D40" s="156"/>
      <c r="E40" s="141"/>
      <c r="F40" s="141"/>
      <c r="G40" s="237">
        <f aca="true" t="shared" si="5" ref="G40:H44">G41</f>
        <v>100000</v>
      </c>
      <c r="H40" s="237">
        <f t="shared" si="5"/>
        <v>100000</v>
      </c>
    </row>
    <row r="41" spans="1:8" ht="25.5">
      <c r="A41" s="129" t="s">
        <v>551</v>
      </c>
      <c r="B41" s="18" t="s">
        <v>576</v>
      </c>
      <c r="C41" s="144"/>
      <c r="D41" s="144"/>
      <c r="E41" s="144"/>
      <c r="F41" s="144"/>
      <c r="G41" s="160">
        <f t="shared" si="5"/>
        <v>100000</v>
      </c>
      <c r="H41" s="160">
        <f t="shared" si="5"/>
        <v>100000</v>
      </c>
    </row>
    <row r="42" spans="1:8" ht="15.75">
      <c r="A42" s="148" t="s">
        <v>287</v>
      </c>
      <c r="B42" s="18" t="s">
        <v>576</v>
      </c>
      <c r="C42" s="144" t="s">
        <v>641</v>
      </c>
      <c r="D42" s="144"/>
      <c r="E42" s="144"/>
      <c r="F42" s="144"/>
      <c r="G42" s="160">
        <f t="shared" si="5"/>
        <v>100000</v>
      </c>
      <c r="H42" s="160">
        <f t="shared" si="5"/>
        <v>100000</v>
      </c>
    </row>
    <row r="43" spans="1:8" ht="15.75">
      <c r="A43" s="148" t="s">
        <v>177</v>
      </c>
      <c r="B43" s="18" t="s">
        <v>576</v>
      </c>
      <c r="C43" s="144" t="s">
        <v>641</v>
      </c>
      <c r="D43" s="144" t="s">
        <v>192</v>
      </c>
      <c r="E43" s="144"/>
      <c r="F43" s="144"/>
      <c r="G43" s="160">
        <f t="shared" si="5"/>
        <v>100000</v>
      </c>
      <c r="H43" s="160">
        <f t="shared" si="5"/>
        <v>100000</v>
      </c>
    </row>
    <row r="44" spans="1:8" ht="25.5">
      <c r="A44" s="143" t="s">
        <v>168</v>
      </c>
      <c r="B44" s="18" t="s">
        <v>576</v>
      </c>
      <c r="C44" s="144" t="s">
        <v>641</v>
      </c>
      <c r="D44" s="144" t="s">
        <v>192</v>
      </c>
      <c r="E44" s="144" t="s">
        <v>104</v>
      </c>
      <c r="F44" s="144"/>
      <c r="G44" s="160">
        <f t="shared" si="5"/>
        <v>100000</v>
      </c>
      <c r="H44" s="160">
        <f t="shared" si="5"/>
        <v>100000</v>
      </c>
    </row>
    <row r="45" spans="1:8" ht="25.5">
      <c r="A45" s="143" t="s">
        <v>501</v>
      </c>
      <c r="B45" s="18" t="s">
        <v>576</v>
      </c>
      <c r="C45" s="144" t="s">
        <v>641</v>
      </c>
      <c r="D45" s="144" t="s">
        <v>192</v>
      </c>
      <c r="E45" s="144" t="s">
        <v>104</v>
      </c>
      <c r="F45" s="144" t="s">
        <v>435</v>
      </c>
      <c r="G45" s="155">
        <v>100000</v>
      </c>
      <c r="H45" s="155">
        <v>100000</v>
      </c>
    </row>
    <row r="46" spans="1:8" ht="15.75">
      <c r="A46" s="149" t="s">
        <v>288</v>
      </c>
      <c r="B46" s="139"/>
      <c r="C46" s="137"/>
      <c r="D46" s="137"/>
      <c r="E46" s="137"/>
      <c r="F46" s="137"/>
      <c r="G46" s="161">
        <f>G6+G12+G22+G28+G40</f>
        <v>19831500</v>
      </c>
      <c r="H46" s="161">
        <f>H6+H12+H22+H28+H40</f>
        <v>24693500</v>
      </c>
    </row>
  </sheetData>
  <sheetProtection/>
  <mergeCells count="11">
    <mergeCell ref="A4:A5"/>
    <mergeCell ref="B4:B5"/>
    <mergeCell ref="C4:C5"/>
    <mergeCell ref="D4:D5"/>
    <mergeCell ref="E4:E5"/>
    <mergeCell ref="F4:F5"/>
    <mergeCell ref="A1:C1"/>
    <mergeCell ref="D1:I1"/>
    <mergeCell ref="G4:G5"/>
    <mergeCell ref="H4:H5"/>
    <mergeCell ref="A2:H2"/>
  </mergeCells>
  <printOptions/>
  <pageMargins left="0.75" right="0.75" top="1" bottom="1" header="0.5" footer="0.5"/>
  <pageSetup fitToHeight="14" fitToWidth="1"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D7"/>
  <sheetViews>
    <sheetView zoomScalePageLayoutView="0" workbookViewId="0" topLeftCell="A1">
      <selection activeCell="H2" sqref="H2"/>
    </sheetView>
  </sheetViews>
  <sheetFormatPr defaultColWidth="9.140625" defaultRowHeight="15"/>
  <cols>
    <col min="2" max="2" width="45.7109375" style="0" customWidth="1"/>
    <col min="3" max="3" width="9.00390625" style="0" customWidth="1"/>
    <col min="4" max="4" width="9.140625" style="0" hidden="1" customWidth="1"/>
  </cols>
  <sheetData>
    <row r="1" spans="1:4" ht="117" customHeight="1">
      <c r="A1" s="316" t="s">
        <v>623</v>
      </c>
      <c r="B1" s="317"/>
      <c r="C1" s="317"/>
      <c r="D1" s="317"/>
    </row>
    <row r="2" spans="1:4" ht="81" customHeight="1">
      <c r="A2" s="318" t="s">
        <v>624</v>
      </c>
      <c r="B2" s="318"/>
      <c r="C2" s="318"/>
      <c r="D2" s="244"/>
    </row>
    <row r="3" spans="1:4" ht="15">
      <c r="A3" s="244"/>
      <c r="B3" s="244"/>
      <c r="C3" s="245" t="s">
        <v>366</v>
      </c>
      <c r="D3" s="244"/>
    </row>
    <row r="4" spans="1:4" ht="38.25" customHeight="1">
      <c r="A4" s="246" t="s">
        <v>566</v>
      </c>
      <c r="B4" s="246" t="s">
        <v>567</v>
      </c>
      <c r="C4" s="247" t="s">
        <v>600</v>
      </c>
      <c r="D4" s="244"/>
    </row>
    <row r="5" spans="1:4" ht="15.75">
      <c r="A5" s="248" t="s">
        <v>568</v>
      </c>
      <c r="B5" s="248" t="s">
        <v>569</v>
      </c>
      <c r="C5" s="249">
        <v>0</v>
      </c>
      <c r="D5" s="244"/>
    </row>
    <row r="6" spans="1:4" ht="31.5">
      <c r="A6" s="250" t="s">
        <v>570</v>
      </c>
      <c r="B6" s="250" t="s">
        <v>571</v>
      </c>
      <c r="C6" s="251">
        <v>0</v>
      </c>
      <c r="D6" s="244"/>
    </row>
    <row r="7" spans="1:4" ht="31.5" customHeight="1">
      <c r="A7" s="248"/>
      <c r="B7" s="248" t="s">
        <v>572</v>
      </c>
      <c r="C7" s="249">
        <v>0</v>
      </c>
      <c r="D7" s="244"/>
    </row>
  </sheetData>
  <sheetProtection/>
  <mergeCells count="2">
    <mergeCell ref="A1:D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7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10.57421875" style="0" customWidth="1"/>
    <col min="2" max="2" width="42.8515625" style="0" customWidth="1"/>
    <col min="3" max="3" width="9.140625" style="0" customWidth="1"/>
    <col min="4" max="4" width="9.7109375" style="0" customWidth="1"/>
    <col min="5" max="6" width="9.140625" style="0" hidden="1" customWidth="1"/>
  </cols>
  <sheetData>
    <row r="1" spans="1:6" ht="117.75" customHeight="1">
      <c r="A1" s="265" t="s">
        <v>625</v>
      </c>
      <c r="B1" s="265"/>
      <c r="C1" s="265"/>
      <c r="D1" s="265"/>
      <c r="E1" s="265"/>
      <c r="F1" s="265"/>
    </row>
    <row r="2" spans="1:4" ht="81.75" customHeight="1">
      <c r="A2" s="318" t="s">
        <v>626</v>
      </c>
      <c r="B2" s="319"/>
      <c r="C2" s="319"/>
      <c r="D2" s="319"/>
    </row>
    <row r="3" spans="1:4" ht="15">
      <c r="A3" s="244"/>
      <c r="B3" s="244"/>
      <c r="C3" s="244"/>
      <c r="D3" s="245" t="s">
        <v>366</v>
      </c>
    </row>
    <row r="4" spans="1:4" ht="25.5">
      <c r="A4" s="246" t="s">
        <v>566</v>
      </c>
      <c r="B4" s="246" t="s">
        <v>567</v>
      </c>
      <c r="C4" s="247" t="s">
        <v>627</v>
      </c>
      <c r="D4" s="247" t="s">
        <v>628</v>
      </c>
    </row>
    <row r="5" spans="1:4" ht="15.75">
      <c r="A5" s="248" t="s">
        <v>568</v>
      </c>
      <c r="B5" s="248" t="s">
        <v>569</v>
      </c>
      <c r="C5" s="249">
        <v>0</v>
      </c>
      <c r="D5" s="249">
        <v>0</v>
      </c>
    </row>
    <row r="6" spans="1:4" ht="31.5">
      <c r="A6" s="250" t="s">
        <v>570</v>
      </c>
      <c r="B6" s="250" t="s">
        <v>571</v>
      </c>
      <c r="C6" s="251">
        <v>0</v>
      </c>
      <c r="D6" s="251">
        <v>0</v>
      </c>
    </row>
    <row r="7" spans="1:4" ht="15.75">
      <c r="A7" s="248"/>
      <c r="B7" s="248" t="s">
        <v>572</v>
      </c>
      <c r="C7" s="249">
        <v>0</v>
      </c>
      <c r="D7" s="249">
        <v>0</v>
      </c>
    </row>
  </sheetData>
  <sheetProtection/>
  <mergeCells count="2">
    <mergeCell ref="A2:D2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G11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57.7109375" style="0" customWidth="1"/>
    <col min="2" max="2" width="11.28125" style="0" customWidth="1"/>
    <col min="3" max="3" width="12.28125" style="0" customWidth="1"/>
    <col min="4" max="4" width="13.140625" style="0" customWidth="1"/>
  </cols>
  <sheetData>
    <row r="1" spans="1:4" ht="82.5" customHeight="1">
      <c r="A1" s="320" t="s">
        <v>629</v>
      </c>
      <c r="B1" s="320"/>
      <c r="C1" s="320"/>
      <c r="D1" s="320"/>
    </row>
    <row r="2" spans="1:4" ht="56.25" customHeight="1">
      <c r="A2" s="321" t="s">
        <v>630</v>
      </c>
      <c r="B2" s="321"/>
      <c r="C2" s="321"/>
      <c r="D2" s="321"/>
    </row>
    <row r="3" ht="15">
      <c r="A3" s="11"/>
    </row>
    <row r="4" spans="1:4" ht="15">
      <c r="A4" s="313" t="s">
        <v>283</v>
      </c>
      <c r="B4" s="322" t="s">
        <v>165</v>
      </c>
      <c r="C4" s="323"/>
      <c r="D4" s="324"/>
    </row>
    <row r="5" spans="1:4" ht="15">
      <c r="A5" s="313"/>
      <c r="B5" s="252">
        <v>2024</v>
      </c>
      <c r="C5" s="252">
        <v>2025</v>
      </c>
      <c r="D5" s="252">
        <v>2026</v>
      </c>
    </row>
    <row r="6" spans="1:4" ht="57" customHeight="1">
      <c r="A6" s="242" t="s">
        <v>560</v>
      </c>
      <c r="B6" s="157">
        <f>B7</f>
        <v>0</v>
      </c>
      <c r="C6" s="157">
        <f>C7</f>
        <v>0</v>
      </c>
      <c r="D6" s="157">
        <f>D7</f>
        <v>0</v>
      </c>
    </row>
    <row r="7" spans="1:4" ht="56.25" customHeight="1">
      <c r="A7" s="243" t="s">
        <v>561</v>
      </c>
      <c r="B7" s="160">
        <v>0</v>
      </c>
      <c r="C7" s="160">
        <v>0</v>
      </c>
      <c r="D7" s="160">
        <v>0</v>
      </c>
    </row>
    <row r="8" spans="1:7" ht="57" customHeight="1">
      <c r="A8" s="241" t="s">
        <v>562</v>
      </c>
      <c r="B8" s="160"/>
      <c r="C8" s="160"/>
      <c r="D8" s="160"/>
      <c r="G8" s="11"/>
    </row>
    <row r="9" spans="1:4" ht="47.25" customHeight="1">
      <c r="A9" s="242" t="s">
        <v>563</v>
      </c>
      <c r="B9" s="158">
        <f aca="true" t="shared" si="0" ref="B9:D10">B10</f>
        <v>0</v>
      </c>
      <c r="C9" s="158">
        <f t="shared" si="0"/>
        <v>0</v>
      </c>
      <c r="D9" s="158">
        <f t="shared" si="0"/>
        <v>0</v>
      </c>
    </row>
    <row r="10" spans="1:4" ht="43.5" customHeight="1">
      <c r="A10" s="241" t="s">
        <v>564</v>
      </c>
      <c r="B10" s="160">
        <f>B11</f>
        <v>0</v>
      </c>
      <c r="C10" s="160">
        <f t="shared" si="0"/>
        <v>0</v>
      </c>
      <c r="D10" s="160">
        <f t="shared" si="0"/>
        <v>0</v>
      </c>
    </row>
    <row r="11" spans="1:4" ht="44.25" customHeight="1">
      <c r="A11" s="241" t="s">
        <v>565</v>
      </c>
      <c r="B11" s="160"/>
      <c r="C11" s="160"/>
      <c r="D11" s="160"/>
    </row>
  </sheetData>
  <sheetProtection/>
  <mergeCells count="4">
    <mergeCell ref="A1:D1"/>
    <mergeCell ref="A2:D2"/>
    <mergeCell ref="A4:A5"/>
    <mergeCell ref="B4:D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view="pageBreakPreview" zoomScaleSheetLayoutView="100" zoomScalePageLayoutView="0" workbookViewId="0" topLeftCell="A19">
      <selection activeCell="G25" sqref="G25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  <col min="4" max="4" width="19.28125" style="0" customWidth="1"/>
  </cols>
  <sheetData>
    <row r="1" spans="1:5" ht="140.25" customHeight="1">
      <c r="A1" s="265" t="s">
        <v>612</v>
      </c>
      <c r="B1" s="265"/>
      <c r="C1" s="265"/>
      <c r="D1" s="265"/>
      <c r="E1" s="2"/>
    </row>
    <row r="2" spans="1:3" ht="32.25" customHeight="1">
      <c r="A2" s="269" t="s">
        <v>613</v>
      </c>
      <c r="B2" s="269"/>
      <c r="C2" s="269"/>
    </row>
    <row r="3" ht="15">
      <c r="C3" s="204" t="s">
        <v>366</v>
      </c>
    </row>
    <row r="4" spans="1:4" ht="15.75" customHeight="1">
      <c r="A4" s="267" t="s">
        <v>337</v>
      </c>
      <c r="B4" s="267" t="s">
        <v>338</v>
      </c>
      <c r="C4" s="185" t="s">
        <v>339</v>
      </c>
      <c r="D4" s="185" t="s">
        <v>339</v>
      </c>
    </row>
    <row r="5" spans="1:4" ht="17.25" customHeight="1">
      <c r="A5" s="267"/>
      <c r="B5" s="267"/>
      <c r="C5" s="185" t="s">
        <v>614</v>
      </c>
      <c r="D5" s="185" t="s">
        <v>615</v>
      </c>
    </row>
    <row r="6" spans="1:4" ht="47.25" customHeight="1">
      <c r="A6" s="187" t="str">
        <f>'№1 ист 24г'!A6</f>
        <v>014 01 00 00 00 00 0000 000 </v>
      </c>
      <c r="B6" s="187" t="s">
        <v>340</v>
      </c>
      <c r="C6" s="188" t="s">
        <v>336</v>
      </c>
      <c r="D6" s="189" t="s">
        <v>336</v>
      </c>
    </row>
    <row r="7" spans="1:4" ht="43.5" customHeight="1">
      <c r="A7" s="187" t="str">
        <f>'№1 ист 24г'!A7</f>
        <v>014 01 02 00 00 00 0000 000 </v>
      </c>
      <c r="B7" s="187" t="s">
        <v>341</v>
      </c>
      <c r="C7" s="188" t="s">
        <v>336</v>
      </c>
      <c r="D7" s="189" t="s">
        <v>336</v>
      </c>
    </row>
    <row r="8" spans="1:4" ht="49.5" customHeight="1">
      <c r="A8" s="187" t="str">
        <f>'№1 ист 24г'!A8</f>
        <v>014 01 02 00 00 00 0000 700</v>
      </c>
      <c r="B8" s="187" t="s">
        <v>342</v>
      </c>
      <c r="C8" s="188" t="s">
        <v>336</v>
      </c>
      <c r="D8" s="189" t="s">
        <v>336</v>
      </c>
    </row>
    <row r="9" spans="1:4" ht="48" customHeight="1">
      <c r="A9" s="190" t="str">
        <f>'№1 ист 24г'!A9</f>
        <v>014 01 02 00 00 10 0000 710</v>
      </c>
      <c r="B9" s="190" t="s">
        <v>343</v>
      </c>
      <c r="C9" s="191" t="s">
        <v>336</v>
      </c>
      <c r="D9" s="189" t="s">
        <v>336</v>
      </c>
    </row>
    <row r="10" spans="1:4" ht="60.75" customHeight="1">
      <c r="A10" s="187" t="str">
        <f>'№1 ист 24г'!A10</f>
        <v>014 01 02 00 00 00 0000 800     </v>
      </c>
      <c r="B10" s="187" t="s">
        <v>344</v>
      </c>
      <c r="C10" s="188" t="s">
        <v>336</v>
      </c>
      <c r="D10" s="189" t="s">
        <v>336</v>
      </c>
    </row>
    <row r="11" spans="1:4" ht="63.75" customHeight="1">
      <c r="A11" s="190" t="str">
        <f>'№1 ист 24г'!A11</f>
        <v>014 01 02 00 00 10 0000 810</v>
      </c>
      <c r="B11" s="190" t="s">
        <v>345</v>
      </c>
      <c r="C11" s="191" t="s">
        <v>336</v>
      </c>
      <c r="D11" s="189" t="s">
        <v>336</v>
      </c>
    </row>
    <row r="12" spans="1:4" ht="47.25" customHeight="1">
      <c r="A12" s="187" t="str">
        <f>'№1 ист 24г'!A12</f>
        <v>014 01 03 01 00 00 0000 000 </v>
      </c>
      <c r="B12" s="187" t="s">
        <v>346</v>
      </c>
      <c r="C12" s="188" t="s">
        <v>336</v>
      </c>
      <c r="D12" s="189" t="s">
        <v>336</v>
      </c>
    </row>
    <row r="13" spans="1:4" ht="65.25" customHeight="1">
      <c r="A13" s="187" t="str">
        <f>'№1 ист 24г'!A13</f>
        <v>014 01 03 01 00 00 0000 700</v>
      </c>
      <c r="B13" s="187" t="s">
        <v>347</v>
      </c>
      <c r="C13" s="88">
        <f>C14</f>
        <v>0</v>
      </c>
      <c r="D13" s="88">
        <f>D14</f>
        <v>0</v>
      </c>
    </row>
    <row r="14" spans="1:4" ht="75">
      <c r="A14" s="190" t="str">
        <f>'№1 ист 24г'!A14</f>
        <v>014 01 03 01 00 10 0000 710</v>
      </c>
      <c r="B14" s="190" t="s">
        <v>348</v>
      </c>
      <c r="C14" s="89">
        <v>0</v>
      </c>
      <c r="D14" s="89">
        <v>0</v>
      </c>
    </row>
    <row r="15" spans="1:4" ht="71.25">
      <c r="A15" s="187" t="str">
        <f>'№1 ист 24г'!A15</f>
        <v>014 01 03 01 00 00 0000 800</v>
      </c>
      <c r="B15" s="187" t="s">
        <v>349</v>
      </c>
      <c r="C15" s="88">
        <f>C16</f>
        <v>0</v>
      </c>
      <c r="D15" s="88">
        <f>D16</f>
        <v>0</v>
      </c>
    </row>
    <row r="16" spans="1:4" ht="64.5" customHeight="1">
      <c r="A16" s="190" t="str">
        <f>'№1 ист 24г'!A16</f>
        <v>014 01 03 01 00 10 0000 810</v>
      </c>
      <c r="B16" s="190" t="s">
        <v>350</v>
      </c>
      <c r="C16" s="89">
        <v>0</v>
      </c>
      <c r="D16" s="89">
        <v>0</v>
      </c>
    </row>
    <row r="17" spans="1:4" ht="33" customHeight="1">
      <c r="A17" s="187" t="str">
        <f>'№1 ист 24г'!A17</f>
        <v>014 01 05 00 00 00 0000 000</v>
      </c>
      <c r="B17" s="187" t="s">
        <v>351</v>
      </c>
      <c r="C17" s="88">
        <f>C22+C18</f>
        <v>285450</v>
      </c>
      <c r="D17" s="88">
        <f>D22+D18</f>
        <v>311140</v>
      </c>
    </row>
    <row r="18" spans="1:4" ht="31.5" customHeight="1">
      <c r="A18" s="187" t="str">
        <f>'№1 ист 24г'!A18</f>
        <v>014 01 05 00 00 00 0000 500</v>
      </c>
      <c r="B18" s="187" t="s">
        <v>352</v>
      </c>
      <c r="C18" s="88">
        <f aca="true" t="shared" si="0" ref="C18:D20">C19</f>
        <v>-38374646</v>
      </c>
      <c r="D18" s="232">
        <f t="shared" si="0"/>
        <v>-43751446</v>
      </c>
    </row>
    <row r="19" spans="1:4" ht="32.25" customHeight="1">
      <c r="A19" s="190" t="str">
        <f>'№1 ист 24г'!A19</f>
        <v>014 01 05 02 00 00 0000 500</v>
      </c>
      <c r="B19" s="190" t="s">
        <v>353</v>
      </c>
      <c r="C19" s="89">
        <f t="shared" si="0"/>
        <v>-38374646</v>
      </c>
      <c r="D19" s="90">
        <f t="shared" si="0"/>
        <v>-43751446</v>
      </c>
    </row>
    <row r="20" spans="1:4" ht="33" customHeight="1">
      <c r="A20" s="190" t="str">
        <f>'№1 ист 24г'!A20</f>
        <v>014 01 05 02 01 00 0000 510</v>
      </c>
      <c r="B20" s="190" t="s">
        <v>354</v>
      </c>
      <c r="C20" s="89">
        <f t="shared" si="0"/>
        <v>-38374646</v>
      </c>
      <c r="D20" s="90">
        <f t="shared" si="0"/>
        <v>-43751446</v>
      </c>
    </row>
    <row r="21" spans="1:4" ht="39" customHeight="1">
      <c r="A21" s="190" t="str">
        <f>'№1 ист 24г'!A21</f>
        <v>014 01 05 02 01 10 0000 510</v>
      </c>
      <c r="B21" s="190" t="s">
        <v>355</v>
      </c>
      <c r="C21" s="89">
        <v>-38374646</v>
      </c>
      <c r="D21" s="90">
        <v>-43751446</v>
      </c>
    </row>
    <row r="22" spans="1:4" ht="33" customHeight="1">
      <c r="A22" s="187" t="str">
        <f>'№1 ист 24г'!A22</f>
        <v>014 01 05 00 00 00 0000 600</v>
      </c>
      <c r="B22" s="187" t="s">
        <v>361</v>
      </c>
      <c r="C22" s="88">
        <f aca="true" t="shared" si="1" ref="C22:D24">C23</f>
        <v>38660096</v>
      </c>
      <c r="D22" s="232">
        <f t="shared" si="1"/>
        <v>44062586</v>
      </c>
    </row>
    <row r="23" spans="1:4" ht="36" customHeight="1">
      <c r="A23" s="190" t="str">
        <f>'№1 ист 24г'!A23</f>
        <v>014 01 05 02 00 00 0000 600</v>
      </c>
      <c r="B23" s="190" t="s">
        <v>362</v>
      </c>
      <c r="C23" s="89">
        <f t="shared" si="1"/>
        <v>38660096</v>
      </c>
      <c r="D23" s="90">
        <f t="shared" si="1"/>
        <v>44062586</v>
      </c>
    </row>
    <row r="24" spans="1:4" ht="33.75" customHeight="1">
      <c r="A24" s="190" t="str">
        <f>'№1 ист 24г'!A24</f>
        <v>014 01 05 02 01 00 0000 610</v>
      </c>
      <c r="B24" s="190" t="s">
        <v>363</v>
      </c>
      <c r="C24" s="89">
        <f t="shared" si="1"/>
        <v>38660096</v>
      </c>
      <c r="D24" s="90">
        <f t="shared" si="1"/>
        <v>44062586</v>
      </c>
    </row>
    <row r="25" spans="1:4" ht="34.5" customHeight="1">
      <c r="A25" s="190" t="str">
        <f>'№1 ист 24г'!A25</f>
        <v>014 01 05 02 01 10 0000 610</v>
      </c>
      <c r="B25" s="190" t="s">
        <v>364</v>
      </c>
      <c r="C25" s="89">
        <v>38660096</v>
      </c>
      <c r="D25" s="90">
        <v>44062586</v>
      </c>
    </row>
    <row r="26" spans="1:4" ht="21.75" customHeight="1">
      <c r="A26" s="268" t="s">
        <v>365</v>
      </c>
      <c r="B26" s="268"/>
      <c r="C26" s="88">
        <f>(C22-(-C18))</f>
        <v>285450</v>
      </c>
      <c r="D26" s="88">
        <f>(D22-(-D18))</f>
        <v>311140</v>
      </c>
    </row>
  </sheetData>
  <sheetProtection/>
  <mergeCells count="5">
    <mergeCell ref="A26:B26"/>
    <mergeCell ref="A1:D1"/>
    <mergeCell ref="A2:C2"/>
    <mergeCell ref="A4:A5"/>
    <mergeCell ref="B4:B5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C8"/>
  <sheetViews>
    <sheetView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37.421875" style="0" customWidth="1"/>
    <col min="2" max="2" width="47.7109375" style="0" customWidth="1"/>
    <col min="3" max="3" width="9.140625" style="0" hidden="1" customWidth="1"/>
  </cols>
  <sheetData>
    <row r="2" spans="1:3" ht="105" customHeight="1">
      <c r="A2" s="265" t="s">
        <v>616</v>
      </c>
      <c r="B2" s="266"/>
      <c r="C2" s="266"/>
    </row>
    <row r="3" spans="1:2" ht="74.25" customHeight="1">
      <c r="A3" s="270" t="s">
        <v>617</v>
      </c>
      <c r="B3" s="271"/>
    </row>
    <row r="4" spans="1:2" ht="15">
      <c r="A4" s="193"/>
      <c r="B4" s="193"/>
    </row>
    <row r="5" spans="1:2" ht="34.5" customHeight="1">
      <c r="A5" s="185" t="s">
        <v>19</v>
      </c>
      <c r="B5" s="185" t="s">
        <v>155</v>
      </c>
    </row>
    <row r="6" spans="1:2" ht="50.25" customHeight="1">
      <c r="A6" s="183" t="s">
        <v>289</v>
      </c>
      <c r="B6" s="67" t="s">
        <v>151</v>
      </c>
    </row>
    <row r="7" spans="1:2" ht="23.25" customHeight="1">
      <c r="A7" s="183" t="s">
        <v>152</v>
      </c>
      <c r="B7" s="67" t="s">
        <v>290</v>
      </c>
    </row>
    <row r="8" spans="1:2" ht="48.75" customHeight="1">
      <c r="A8" s="183" t="s">
        <v>153</v>
      </c>
      <c r="B8" s="67" t="s">
        <v>414</v>
      </c>
    </row>
  </sheetData>
  <sheetProtection/>
  <mergeCells count="2">
    <mergeCell ref="A3:B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62"/>
  <sheetViews>
    <sheetView zoomScalePageLayoutView="0" workbookViewId="0" topLeftCell="A59">
      <selection activeCell="E53" sqref="E53"/>
    </sheetView>
  </sheetViews>
  <sheetFormatPr defaultColWidth="9.140625" defaultRowHeight="15"/>
  <cols>
    <col min="1" max="1" width="26.00390625" style="29" customWidth="1"/>
    <col min="2" max="2" width="74.00390625" style="29" customWidth="1"/>
    <col min="3" max="3" width="16.28125" style="30" customWidth="1"/>
  </cols>
  <sheetData>
    <row r="1" spans="1:3" ht="147" customHeight="1">
      <c r="A1" s="265" t="s">
        <v>605</v>
      </c>
      <c r="B1" s="266"/>
      <c r="C1" s="266"/>
    </row>
    <row r="2" spans="1:3" ht="30.75" customHeight="1">
      <c r="A2" s="274" t="s">
        <v>606</v>
      </c>
      <c r="B2" s="275"/>
      <c r="C2" s="275"/>
    </row>
    <row r="3" ht="15" customHeight="1" thickBot="1">
      <c r="C3" s="205" t="s">
        <v>154</v>
      </c>
    </row>
    <row r="4" spans="1:3" ht="17.25" customHeight="1">
      <c r="A4" s="194" t="s">
        <v>56</v>
      </c>
      <c r="B4" s="276" t="s">
        <v>58</v>
      </c>
      <c r="C4" s="278" t="s">
        <v>577</v>
      </c>
    </row>
    <row r="5" spans="1:3" ht="33.75" customHeight="1">
      <c r="A5" s="195" t="s">
        <v>57</v>
      </c>
      <c r="B5" s="277"/>
      <c r="C5" s="278"/>
    </row>
    <row r="6" spans="1:3" ht="24" customHeight="1">
      <c r="A6" s="64" t="s">
        <v>59</v>
      </c>
      <c r="B6" s="77" t="s">
        <v>374</v>
      </c>
      <c r="C6" s="26">
        <f>C7+C10+C19+C29+C34+C16+C30+C37</f>
        <v>5520800</v>
      </c>
    </row>
    <row r="7" spans="1:3" ht="20.25" customHeight="1">
      <c r="A7" s="66" t="s">
        <v>60</v>
      </c>
      <c r="B7" s="79" t="s">
        <v>61</v>
      </c>
      <c r="C7" s="28">
        <f>C8</f>
        <v>3525600</v>
      </c>
    </row>
    <row r="8" spans="1:3" ht="21.75" customHeight="1">
      <c r="A8" s="64" t="s">
        <v>62</v>
      </c>
      <c r="B8" s="77" t="s">
        <v>63</v>
      </c>
      <c r="C8" s="26">
        <f>C9</f>
        <v>3525600</v>
      </c>
    </row>
    <row r="9" spans="1:3" s="23" customFormat="1" ht="73.5" customHeight="1">
      <c r="A9" s="65" t="s">
        <v>64</v>
      </c>
      <c r="B9" s="78" t="s">
        <v>382</v>
      </c>
      <c r="C9" s="27">
        <v>3525600</v>
      </c>
    </row>
    <row r="10" spans="1:3" s="23" customFormat="1" ht="39.75" customHeight="1">
      <c r="A10" s="66" t="s">
        <v>368</v>
      </c>
      <c r="B10" s="79" t="s">
        <v>369</v>
      </c>
      <c r="C10" s="26">
        <f>C11</f>
        <v>876400</v>
      </c>
    </row>
    <row r="11" spans="1:3" s="23" customFormat="1" ht="39.75" customHeight="1">
      <c r="A11" s="67" t="s">
        <v>252</v>
      </c>
      <c r="B11" s="80" t="s">
        <v>253</v>
      </c>
      <c r="C11" s="27">
        <v>876400</v>
      </c>
    </row>
    <row r="12" spans="1:3" s="23" customFormat="1" ht="103.5" customHeight="1">
      <c r="A12" s="65" t="s">
        <v>521</v>
      </c>
      <c r="B12" s="78" t="s">
        <v>525</v>
      </c>
      <c r="C12" s="27">
        <v>377100</v>
      </c>
    </row>
    <row r="13" spans="1:6" s="23" customFormat="1" ht="111" customHeight="1">
      <c r="A13" s="65" t="s">
        <v>522</v>
      </c>
      <c r="B13" s="78" t="s">
        <v>526</v>
      </c>
      <c r="C13" s="27">
        <v>2700</v>
      </c>
      <c r="F13" s="256"/>
    </row>
    <row r="14" spans="1:3" s="23" customFormat="1" ht="96" customHeight="1">
      <c r="A14" s="65" t="s">
        <v>523</v>
      </c>
      <c r="B14" s="78" t="s">
        <v>527</v>
      </c>
      <c r="C14" s="27">
        <v>496600</v>
      </c>
    </row>
    <row r="15" spans="1:3" s="23" customFormat="1" ht="103.5" customHeight="1">
      <c r="A15" s="65" t="s">
        <v>524</v>
      </c>
      <c r="B15" s="78" t="s">
        <v>528</v>
      </c>
      <c r="C15" s="27">
        <v>0</v>
      </c>
    </row>
    <row r="16" spans="1:3" s="23" customFormat="1" ht="15.75">
      <c r="A16" s="64" t="s">
        <v>415</v>
      </c>
      <c r="B16" s="77" t="s">
        <v>416</v>
      </c>
      <c r="C16" s="26">
        <f>C17</f>
        <v>265800</v>
      </c>
    </row>
    <row r="17" spans="1:3" s="23" customFormat="1" ht="15.75">
      <c r="A17" s="65" t="s">
        <v>417</v>
      </c>
      <c r="B17" s="78" t="s">
        <v>418</v>
      </c>
      <c r="C17" s="27">
        <f>C18</f>
        <v>265800</v>
      </c>
    </row>
    <row r="18" spans="1:3" s="23" customFormat="1" ht="15.75">
      <c r="A18" s="65" t="s">
        <v>419</v>
      </c>
      <c r="B18" s="78" t="s">
        <v>418</v>
      </c>
      <c r="C18" s="27">
        <v>265800</v>
      </c>
    </row>
    <row r="19" spans="1:3" ht="19.5" customHeight="1">
      <c r="A19" s="66" t="s">
        <v>65</v>
      </c>
      <c r="B19" s="79" t="s">
        <v>66</v>
      </c>
      <c r="C19" s="28">
        <f>C20+C22</f>
        <v>723000</v>
      </c>
    </row>
    <row r="20" spans="1:3" ht="19.5" customHeight="1">
      <c r="A20" s="64" t="s">
        <v>67</v>
      </c>
      <c r="B20" s="77" t="s">
        <v>68</v>
      </c>
      <c r="C20" s="26">
        <f>C21</f>
        <v>94000</v>
      </c>
    </row>
    <row r="21" spans="1:3" s="23" customFormat="1" ht="54" customHeight="1">
      <c r="A21" s="65" t="s">
        <v>69</v>
      </c>
      <c r="B21" s="78" t="s">
        <v>371</v>
      </c>
      <c r="C21" s="27">
        <v>94000</v>
      </c>
    </row>
    <row r="22" spans="1:3" ht="18.75" customHeight="1">
      <c r="A22" s="64" t="s">
        <v>70</v>
      </c>
      <c r="B22" s="77" t="s">
        <v>71</v>
      </c>
      <c r="C22" s="26">
        <f>C23+C25</f>
        <v>629000</v>
      </c>
    </row>
    <row r="23" spans="1:3" ht="27.75" customHeight="1">
      <c r="A23" s="65" t="s">
        <v>330</v>
      </c>
      <c r="B23" s="77" t="s">
        <v>149</v>
      </c>
      <c r="C23" s="26">
        <f>C24</f>
        <v>552000</v>
      </c>
    </row>
    <row r="24" spans="1:3" s="23" customFormat="1" ht="33" customHeight="1">
      <c r="A24" s="65" t="s">
        <v>329</v>
      </c>
      <c r="B24" s="78" t="s">
        <v>372</v>
      </c>
      <c r="C24" s="27">
        <v>552000</v>
      </c>
    </row>
    <row r="25" spans="1:3" ht="27" customHeight="1">
      <c r="A25" s="65" t="s">
        <v>332</v>
      </c>
      <c r="B25" s="77" t="s">
        <v>148</v>
      </c>
      <c r="C25" s="26">
        <f>C26</f>
        <v>77000</v>
      </c>
    </row>
    <row r="26" spans="1:3" s="23" customFormat="1" ht="38.25" customHeight="1">
      <c r="A26" s="65" t="s">
        <v>331</v>
      </c>
      <c r="B26" s="78" t="s">
        <v>373</v>
      </c>
      <c r="C26" s="27">
        <v>77000</v>
      </c>
    </row>
    <row r="27" spans="1:3" s="23" customFormat="1" ht="15.75">
      <c r="A27" s="69" t="s">
        <v>421</v>
      </c>
      <c r="B27" s="81" t="s">
        <v>422</v>
      </c>
      <c r="C27" s="26">
        <f>C28</f>
        <v>10000</v>
      </c>
    </row>
    <row r="28" spans="1:3" s="23" customFormat="1" ht="52.5" customHeight="1">
      <c r="A28" s="67" t="s">
        <v>423</v>
      </c>
      <c r="B28" s="80" t="s">
        <v>424</v>
      </c>
      <c r="C28" s="27">
        <f>C29</f>
        <v>10000</v>
      </c>
    </row>
    <row r="29" spans="1:3" s="23" customFormat="1" ht="63">
      <c r="A29" s="52" t="s">
        <v>5</v>
      </c>
      <c r="B29" s="82" t="s">
        <v>425</v>
      </c>
      <c r="C29" s="27">
        <v>10000</v>
      </c>
    </row>
    <row r="30" spans="1:3" s="23" customFormat="1" ht="31.5">
      <c r="A30" s="182" t="s">
        <v>426</v>
      </c>
      <c r="B30" s="208" t="s">
        <v>427</v>
      </c>
      <c r="C30" s="26">
        <f>C31</f>
        <v>120000</v>
      </c>
    </row>
    <row r="31" spans="1:3" s="23" customFormat="1" ht="15.75">
      <c r="A31" s="52" t="s">
        <v>428</v>
      </c>
      <c r="B31" s="82" t="s">
        <v>429</v>
      </c>
      <c r="C31" s="27">
        <f>C32</f>
        <v>120000</v>
      </c>
    </row>
    <row r="32" spans="1:3" s="23" customFormat="1" ht="31.5">
      <c r="A32" s="52" t="s">
        <v>430</v>
      </c>
      <c r="B32" s="82" t="s">
        <v>431</v>
      </c>
      <c r="C32" s="27">
        <f>C33</f>
        <v>120000</v>
      </c>
    </row>
    <row r="33" spans="1:3" s="23" customFormat="1" ht="31.5">
      <c r="A33" s="52" t="s">
        <v>125</v>
      </c>
      <c r="B33" s="82" t="s">
        <v>126</v>
      </c>
      <c r="C33" s="27">
        <v>120000</v>
      </c>
    </row>
    <row r="34" spans="1:3" s="23" customFormat="1" ht="38.25" customHeight="1">
      <c r="A34" s="66" t="s">
        <v>276</v>
      </c>
      <c r="B34" s="124" t="s">
        <v>277</v>
      </c>
      <c r="C34" s="28">
        <f>C35</f>
        <v>0</v>
      </c>
    </row>
    <row r="35" spans="1:3" s="23" customFormat="1" ht="62.25" customHeight="1">
      <c r="A35" s="67" t="s">
        <v>258</v>
      </c>
      <c r="B35" s="206" t="s">
        <v>259</v>
      </c>
      <c r="C35" s="27">
        <f>C36</f>
        <v>0</v>
      </c>
    </row>
    <row r="36" spans="1:3" s="23" customFormat="1" ht="76.5" customHeight="1">
      <c r="A36" s="67" t="s">
        <v>11</v>
      </c>
      <c r="B36" s="207" t="s">
        <v>420</v>
      </c>
      <c r="C36" s="27">
        <v>0</v>
      </c>
    </row>
    <row r="37" spans="1:3" s="23" customFormat="1" ht="15.75">
      <c r="A37" s="69" t="s">
        <v>432</v>
      </c>
      <c r="B37" s="210" t="s">
        <v>433</v>
      </c>
      <c r="C37" s="26">
        <f>C38</f>
        <v>0</v>
      </c>
    </row>
    <row r="38" spans="1:3" s="23" customFormat="1" ht="47.25">
      <c r="A38" s="67" t="s">
        <v>544</v>
      </c>
      <c r="B38" s="209" t="s">
        <v>545</v>
      </c>
      <c r="C38" s="27">
        <v>0</v>
      </c>
    </row>
    <row r="39" spans="1:3" s="4" customFormat="1" ht="23.25" customHeight="1">
      <c r="A39" s="125" t="s">
        <v>72</v>
      </c>
      <c r="B39" s="126" t="s">
        <v>73</v>
      </c>
      <c r="C39" s="127">
        <f>C40</f>
        <v>18528289</v>
      </c>
    </row>
    <row r="40" spans="1:3" s="11" customFormat="1" ht="35.25" customHeight="1">
      <c r="A40" s="64" t="s">
        <v>74</v>
      </c>
      <c r="B40" s="77" t="s">
        <v>75</v>
      </c>
      <c r="C40" s="26">
        <f>C41+C44+C46+C51+C57+C60</f>
        <v>18528289</v>
      </c>
    </row>
    <row r="41" spans="1:3" ht="34.5" customHeight="1">
      <c r="A41" s="64" t="s">
        <v>531</v>
      </c>
      <c r="B41" s="77" t="s">
        <v>150</v>
      </c>
      <c r="C41" s="26">
        <f>C42</f>
        <v>13113000</v>
      </c>
    </row>
    <row r="42" spans="1:3" ht="33.75" customHeight="1">
      <c r="A42" s="65" t="s">
        <v>578</v>
      </c>
      <c r="B42" s="78" t="s">
        <v>77</v>
      </c>
      <c r="C42" s="27">
        <f>C43</f>
        <v>13113000</v>
      </c>
    </row>
    <row r="43" spans="1:3" s="23" customFormat="1" ht="30.75" customHeight="1">
      <c r="A43" s="65" t="s">
        <v>579</v>
      </c>
      <c r="B43" s="78" t="s">
        <v>375</v>
      </c>
      <c r="C43" s="27">
        <v>13113000</v>
      </c>
    </row>
    <row r="44" spans="1:3" s="23" customFormat="1" ht="33.75" customHeight="1">
      <c r="A44" s="73" t="s">
        <v>360</v>
      </c>
      <c r="B44" s="81" t="s">
        <v>82</v>
      </c>
      <c r="C44" s="26">
        <f>C45</f>
        <v>0</v>
      </c>
    </row>
    <row r="45" spans="1:3" s="23" customFormat="1" ht="37.5" customHeight="1">
      <c r="A45" s="67" t="s">
        <v>356</v>
      </c>
      <c r="B45" s="80" t="s">
        <v>81</v>
      </c>
      <c r="C45" s="27">
        <v>0</v>
      </c>
    </row>
    <row r="46" spans="1:3" s="23" customFormat="1" ht="39" customHeight="1">
      <c r="A46" s="69" t="s">
        <v>95</v>
      </c>
      <c r="B46" s="81" t="s">
        <v>262</v>
      </c>
      <c r="C46" s="26">
        <f>C47+C49</f>
        <v>5394289</v>
      </c>
    </row>
    <row r="47" spans="1:3" s="23" customFormat="1" ht="68.25" customHeight="1">
      <c r="A47" s="257" t="s">
        <v>611</v>
      </c>
      <c r="B47" s="258" t="s">
        <v>441</v>
      </c>
      <c r="C47" s="26">
        <f>C48</f>
        <v>5000000</v>
      </c>
    </row>
    <row r="48" spans="1:7" s="23" customFormat="1" ht="74.25" customHeight="1">
      <c r="A48" s="74" t="s">
        <v>507</v>
      </c>
      <c r="B48" s="83" t="s">
        <v>441</v>
      </c>
      <c r="C48" s="75">
        <v>5000000</v>
      </c>
      <c r="D48" s="35"/>
      <c r="E48" s="35"/>
      <c r="F48" s="35"/>
      <c r="G48" s="35"/>
    </row>
    <row r="49" spans="1:7" s="23" customFormat="1" ht="42" customHeight="1">
      <c r="A49" s="69" t="s">
        <v>94</v>
      </c>
      <c r="B49" s="81" t="s">
        <v>264</v>
      </c>
      <c r="C49" s="76">
        <f>SUM(C50)</f>
        <v>394289</v>
      </c>
      <c r="D49" s="35"/>
      <c r="E49" s="36"/>
      <c r="F49" s="37"/>
      <c r="G49" s="38"/>
    </row>
    <row r="50" spans="1:7" s="23" customFormat="1" ht="40.5" customHeight="1">
      <c r="A50" s="67" t="s">
        <v>357</v>
      </c>
      <c r="B50" s="80" t="s">
        <v>265</v>
      </c>
      <c r="C50" s="75">
        <v>394289</v>
      </c>
      <c r="D50" s="35"/>
      <c r="E50" s="36"/>
      <c r="F50" s="37"/>
      <c r="G50" s="38"/>
    </row>
    <row r="51" spans="1:3" s="24" customFormat="1" ht="42.75" customHeight="1">
      <c r="A51" s="64" t="s">
        <v>532</v>
      </c>
      <c r="B51" s="77" t="s">
        <v>78</v>
      </c>
      <c r="C51" s="26">
        <f>C53+C55+C52</f>
        <v>21000</v>
      </c>
    </row>
    <row r="52" spans="1:3" s="24" customFormat="1" ht="48.75" customHeight="1">
      <c r="A52" s="64" t="s">
        <v>540</v>
      </c>
      <c r="B52" s="77" t="s">
        <v>541</v>
      </c>
      <c r="C52" s="26">
        <v>1000</v>
      </c>
    </row>
    <row r="53" spans="1:3" ht="31.5">
      <c r="A53" s="65" t="s">
        <v>533</v>
      </c>
      <c r="B53" s="78" t="s">
        <v>79</v>
      </c>
      <c r="C53" s="27">
        <f>C54</f>
        <v>0</v>
      </c>
    </row>
    <row r="54" spans="1:3" ht="47.25">
      <c r="A54" s="65" t="s">
        <v>509</v>
      </c>
      <c r="B54" s="78" t="s">
        <v>376</v>
      </c>
      <c r="C54" s="27">
        <v>0</v>
      </c>
    </row>
    <row r="55" spans="1:3" ht="31.5">
      <c r="A55" s="64" t="s">
        <v>534</v>
      </c>
      <c r="B55" s="77" t="s">
        <v>102</v>
      </c>
      <c r="C55" s="26">
        <f>C56</f>
        <v>20000</v>
      </c>
    </row>
    <row r="56" spans="1:3" ht="31.5">
      <c r="A56" s="65" t="s">
        <v>510</v>
      </c>
      <c r="B56" s="78" t="s">
        <v>101</v>
      </c>
      <c r="C56" s="27">
        <v>20000</v>
      </c>
    </row>
    <row r="57" spans="1:3" ht="15.75">
      <c r="A57" s="64" t="s">
        <v>535</v>
      </c>
      <c r="B57" s="77" t="s">
        <v>384</v>
      </c>
      <c r="C57" s="26">
        <f>C58</f>
        <v>0</v>
      </c>
    </row>
    <row r="58" spans="1:3" ht="63">
      <c r="A58" s="65" t="s">
        <v>536</v>
      </c>
      <c r="B58" s="78" t="s">
        <v>386</v>
      </c>
      <c r="C58" s="27">
        <f>E60</f>
        <v>0</v>
      </c>
    </row>
    <row r="59" spans="1:3" ht="62.25" customHeight="1">
      <c r="A59" s="65" t="s">
        <v>513</v>
      </c>
      <c r="B59" s="78" t="s">
        <v>387</v>
      </c>
      <c r="C59" s="27">
        <v>0</v>
      </c>
    </row>
    <row r="60" spans="1:3" ht="21.75" customHeight="1">
      <c r="A60" s="64" t="s">
        <v>537</v>
      </c>
      <c r="B60" s="77" t="s">
        <v>389</v>
      </c>
      <c r="C60" s="26">
        <f>C61</f>
        <v>0</v>
      </c>
    </row>
    <row r="61" spans="1:3" ht="32.25" customHeight="1">
      <c r="A61" s="65" t="s">
        <v>514</v>
      </c>
      <c r="B61" s="78" t="s">
        <v>137</v>
      </c>
      <c r="C61" s="27">
        <v>0</v>
      </c>
    </row>
    <row r="62" spans="1:3" ht="15.75">
      <c r="A62" s="272" t="s">
        <v>80</v>
      </c>
      <c r="B62" s="273"/>
      <c r="C62" s="26">
        <f>C6+C39</f>
        <v>24049089</v>
      </c>
    </row>
  </sheetData>
  <sheetProtection/>
  <mergeCells count="5">
    <mergeCell ref="A62:B62"/>
    <mergeCell ref="A1:C1"/>
    <mergeCell ref="A2:C2"/>
    <mergeCell ref="B4:B5"/>
    <mergeCell ref="C4:C5"/>
  </mergeCells>
  <printOptions/>
  <pageMargins left="0.5905511811023623" right="0.1968503937007874" top="0.3937007874015748" bottom="0.3937007874015748" header="0.5118110236220472" footer="0.5118110236220472"/>
  <pageSetup fitToHeight="5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73"/>
  <sheetViews>
    <sheetView zoomScalePageLayoutView="0" workbookViewId="0" topLeftCell="A61">
      <selection activeCell="F51" sqref="F51"/>
    </sheetView>
  </sheetViews>
  <sheetFormatPr defaultColWidth="9.140625" defaultRowHeight="15"/>
  <cols>
    <col min="1" max="1" width="24.140625" style="29" customWidth="1"/>
    <col min="2" max="2" width="74.00390625" style="29" customWidth="1"/>
    <col min="3" max="3" width="15.57421875" style="30" customWidth="1"/>
    <col min="4" max="4" width="15.140625" style="0" customWidth="1"/>
  </cols>
  <sheetData>
    <row r="1" spans="1:4" ht="146.25" customHeight="1">
      <c r="A1" s="229"/>
      <c r="B1" s="265" t="s">
        <v>607</v>
      </c>
      <c r="C1" s="266"/>
      <c r="D1" s="266"/>
    </row>
    <row r="2" spans="1:3" ht="30.75" customHeight="1">
      <c r="A2" s="274" t="s">
        <v>608</v>
      </c>
      <c r="B2" s="275"/>
      <c r="C2" s="275"/>
    </row>
    <row r="3" ht="15" customHeight="1" thickBot="1">
      <c r="C3" s="205" t="s">
        <v>366</v>
      </c>
    </row>
    <row r="4" spans="1:4" ht="17.25" customHeight="1">
      <c r="A4" s="194" t="s">
        <v>56</v>
      </c>
      <c r="B4" s="279" t="s">
        <v>58</v>
      </c>
      <c r="C4" s="281" t="s">
        <v>609</v>
      </c>
      <c r="D4" s="283" t="s">
        <v>610</v>
      </c>
    </row>
    <row r="5" spans="1:4" ht="33.75" customHeight="1">
      <c r="A5" s="195" t="s">
        <v>57</v>
      </c>
      <c r="B5" s="280"/>
      <c r="C5" s="282"/>
      <c r="D5" s="284"/>
    </row>
    <row r="6" spans="1:4" ht="24" customHeight="1">
      <c r="A6" s="64" t="s">
        <v>59</v>
      </c>
      <c r="B6" s="64" t="s">
        <v>374</v>
      </c>
      <c r="C6" s="26">
        <f>C7+C10+C19+C29+C31+C35+C38+C42+C45+C16</f>
        <v>5709000</v>
      </c>
      <c r="D6" s="26">
        <f>D7+D10+D19+D29+D31+D35+D38+D42+D45+D16</f>
        <v>6222800</v>
      </c>
    </row>
    <row r="7" spans="1:4" ht="20.25" customHeight="1">
      <c r="A7" s="64" t="s">
        <v>60</v>
      </c>
      <c r="B7" s="64" t="s">
        <v>61</v>
      </c>
      <c r="C7" s="26">
        <f>C8</f>
        <v>3660000</v>
      </c>
      <c r="D7" s="26">
        <f>D8</f>
        <v>3838000</v>
      </c>
    </row>
    <row r="8" spans="1:4" ht="21.75" customHeight="1">
      <c r="A8" s="64" t="s">
        <v>62</v>
      </c>
      <c r="B8" s="64" t="s">
        <v>63</v>
      </c>
      <c r="C8" s="26">
        <f>C9</f>
        <v>3660000</v>
      </c>
      <c r="D8" s="26">
        <f>D9</f>
        <v>3838000</v>
      </c>
    </row>
    <row r="9" spans="1:4" s="23" customFormat="1" ht="73.5" customHeight="1">
      <c r="A9" s="65" t="s">
        <v>64</v>
      </c>
      <c r="B9" s="78" t="s">
        <v>382</v>
      </c>
      <c r="C9" s="176">
        <v>3660000</v>
      </c>
      <c r="D9" s="176">
        <v>3838000</v>
      </c>
    </row>
    <row r="10" spans="1:4" s="23" customFormat="1" ht="39.75" customHeight="1">
      <c r="A10" s="66" t="s">
        <v>368</v>
      </c>
      <c r="B10" s="66" t="s">
        <v>369</v>
      </c>
      <c r="C10" s="177">
        <f>C11</f>
        <v>912300</v>
      </c>
      <c r="D10" s="177">
        <f>D11</f>
        <v>1239100</v>
      </c>
    </row>
    <row r="11" spans="1:4" s="23" customFormat="1" ht="39.75" customHeight="1">
      <c r="A11" s="67" t="s">
        <v>530</v>
      </c>
      <c r="B11" s="80" t="s">
        <v>253</v>
      </c>
      <c r="C11" s="178">
        <v>912300</v>
      </c>
      <c r="D11" s="178">
        <v>1239100</v>
      </c>
    </row>
    <row r="12" spans="1:4" s="23" customFormat="1" ht="97.5" customHeight="1">
      <c r="A12" s="65" t="s">
        <v>521</v>
      </c>
      <c r="B12" s="78" t="s">
        <v>529</v>
      </c>
      <c r="C12" s="176">
        <v>396000</v>
      </c>
      <c r="D12" s="176">
        <v>525500</v>
      </c>
    </row>
    <row r="13" spans="1:4" s="23" customFormat="1" ht="109.5" customHeight="1">
      <c r="A13" s="65" t="s">
        <v>522</v>
      </c>
      <c r="B13" s="78" t="s">
        <v>526</v>
      </c>
      <c r="C13" s="176">
        <v>3000</v>
      </c>
      <c r="D13" s="176">
        <v>3900</v>
      </c>
    </row>
    <row r="14" spans="1:4" s="23" customFormat="1" ht="93" customHeight="1">
      <c r="A14" s="65" t="s">
        <v>523</v>
      </c>
      <c r="B14" s="78" t="s">
        <v>527</v>
      </c>
      <c r="C14" s="176">
        <v>513300</v>
      </c>
      <c r="D14" s="176">
        <v>709700</v>
      </c>
    </row>
    <row r="15" spans="1:4" s="23" customFormat="1" ht="99.75" customHeight="1">
      <c r="A15" s="65" t="s">
        <v>524</v>
      </c>
      <c r="B15" s="78" t="s">
        <v>528</v>
      </c>
      <c r="C15" s="176">
        <v>0</v>
      </c>
      <c r="D15" s="176">
        <v>0</v>
      </c>
    </row>
    <row r="16" spans="1:4" s="23" customFormat="1" ht="15.75">
      <c r="A16" s="64" t="s">
        <v>415</v>
      </c>
      <c r="B16" s="77" t="s">
        <v>416</v>
      </c>
      <c r="C16" s="179">
        <f>C17</f>
        <v>275700</v>
      </c>
      <c r="D16" s="179">
        <f>D17</f>
        <v>285700</v>
      </c>
    </row>
    <row r="17" spans="1:4" s="23" customFormat="1" ht="15.75">
      <c r="A17" s="65" t="s">
        <v>417</v>
      </c>
      <c r="B17" s="78" t="s">
        <v>418</v>
      </c>
      <c r="C17" s="176">
        <f>C18</f>
        <v>275700</v>
      </c>
      <c r="D17" s="176">
        <f>D18</f>
        <v>285700</v>
      </c>
    </row>
    <row r="18" spans="1:4" s="23" customFormat="1" ht="15.75">
      <c r="A18" s="65" t="s">
        <v>419</v>
      </c>
      <c r="B18" s="78" t="s">
        <v>418</v>
      </c>
      <c r="C18" s="176">
        <v>275700</v>
      </c>
      <c r="D18" s="176">
        <v>285700</v>
      </c>
    </row>
    <row r="19" spans="1:4" ht="19.5" customHeight="1">
      <c r="A19" s="64" t="s">
        <v>65</v>
      </c>
      <c r="B19" s="64" t="s">
        <v>66</v>
      </c>
      <c r="C19" s="177">
        <f>C20+C22</f>
        <v>731000</v>
      </c>
      <c r="D19" s="177">
        <f>D20+D22</f>
        <v>730000</v>
      </c>
    </row>
    <row r="20" spans="1:4" ht="19.5" customHeight="1">
      <c r="A20" s="64" t="s">
        <v>67</v>
      </c>
      <c r="B20" s="64" t="s">
        <v>68</v>
      </c>
      <c r="C20" s="177">
        <f>C21</f>
        <v>99000</v>
      </c>
      <c r="D20" s="177">
        <f>D21</f>
        <v>95000</v>
      </c>
    </row>
    <row r="21" spans="1:4" s="23" customFormat="1" ht="54" customHeight="1">
      <c r="A21" s="65" t="s">
        <v>69</v>
      </c>
      <c r="B21" s="65" t="s">
        <v>390</v>
      </c>
      <c r="C21" s="176">
        <v>99000</v>
      </c>
      <c r="D21" s="176">
        <v>95000</v>
      </c>
    </row>
    <row r="22" spans="1:4" ht="18.75" customHeight="1">
      <c r="A22" s="64" t="s">
        <v>70</v>
      </c>
      <c r="B22" s="64" t="s">
        <v>71</v>
      </c>
      <c r="C22" s="177">
        <f>C23+C25</f>
        <v>632000</v>
      </c>
      <c r="D22" s="177">
        <f>D23+D25</f>
        <v>635000</v>
      </c>
    </row>
    <row r="23" spans="1:4" ht="24" customHeight="1">
      <c r="A23" s="65" t="s">
        <v>330</v>
      </c>
      <c r="B23" s="64" t="s">
        <v>149</v>
      </c>
      <c r="C23" s="177">
        <f>C24</f>
        <v>553000</v>
      </c>
      <c r="D23" s="177">
        <f>D24</f>
        <v>553000</v>
      </c>
    </row>
    <row r="24" spans="1:4" s="23" customFormat="1" ht="42.75" customHeight="1">
      <c r="A24" s="68" t="s">
        <v>329</v>
      </c>
      <c r="B24" s="65" t="s">
        <v>372</v>
      </c>
      <c r="C24" s="176">
        <v>553000</v>
      </c>
      <c r="D24" s="176">
        <v>553000</v>
      </c>
    </row>
    <row r="25" spans="1:4" ht="27.75" customHeight="1">
      <c r="A25" s="64" t="s">
        <v>332</v>
      </c>
      <c r="B25" s="64" t="s">
        <v>148</v>
      </c>
      <c r="C25" s="177">
        <f>C26</f>
        <v>79000</v>
      </c>
      <c r="D25" s="177">
        <f>D26</f>
        <v>82000</v>
      </c>
    </row>
    <row r="26" spans="1:4" s="23" customFormat="1" ht="36.75" customHeight="1">
      <c r="A26" s="65" t="s">
        <v>331</v>
      </c>
      <c r="B26" s="65" t="s">
        <v>373</v>
      </c>
      <c r="C26" s="176">
        <v>79000</v>
      </c>
      <c r="D26" s="176">
        <v>82000</v>
      </c>
    </row>
    <row r="27" spans="1:4" s="23" customFormat="1" ht="52.5" customHeight="1" hidden="1">
      <c r="A27" s="69" t="s">
        <v>254</v>
      </c>
      <c r="B27" s="69" t="s">
        <v>255</v>
      </c>
      <c r="C27" s="176"/>
      <c r="D27" s="176"/>
    </row>
    <row r="28" spans="1:4" s="23" customFormat="1" ht="52.5" customHeight="1" hidden="1">
      <c r="A28" s="67" t="s">
        <v>256</v>
      </c>
      <c r="B28" s="67" t="s">
        <v>0</v>
      </c>
      <c r="C28" s="176"/>
      <c r="D28" s="176"/>
    </row>
    <row r="29" spans="1:4" s="23" customFormat="1" ht="81" customHeight="1" hidden="1">
      <c r="A29" s="52" t="s">
        <v>282</v>
      </c>
      <c r="B29" s="52" t="s">
        <v>1</v>
      </c>
      <c r="C29" s="176"/>
      <c r="D29" s="176"/>
    </row>
    <row r="30" spans="1:4" s="23" customFormat="1" ht="62.25" customHeight="1" hidden="1">
      <c r="A30" s="52" t="s">
        <v>7</v>
      </c>
      <c r="B30" s="52" t="s">
        <v>257</v>
      </c>
      <c r="C30" s="176"/>
      <c r="D30" s="176"/>
    </row>
    <row r="31" spans="1:4" s="23" customFormat="1" ht="38.25" customHeight="1" hidden="1">
      <c r="A31" s="64" t="s">
        <v>276</v>
      </c>
      <c r="B31" s="70" t="s">
        <v>277</v>
      </c>
      <c r="C31" s="176"/>
      <c r="D31" s="176"/>
    </row>
    <row r="32" spans="1:4" s="23" customFormat="1" ht="91.5" customHeight="1" hidden="1">
      <c r="A32" s="67" t="s">
        <v>258</v>
      </c>
      <c r="B32" s="67" t="s">
        <v>2</v>
      </c>
      <c r="C32" s="176"/>
      <c r="D32" s="176"/>
    </row>
    <row r="33" spans="1:4" s="23" customFormat="1" ht="91.5" customHeight="1" hidden="1">
      <c r="A33" s="67" t="s">
        <v>260</v>
      </c>
      <c r="B33" s="67" t="s">
        <v>3</v>
      </c>
      <c r="C33" s="176"/>
      <c r="D33" s="176"/>
    </row>
    <row r="34" spans="1:4" s="23" customFormat="1" ht="81.75" customHeight="1" hidden="1">
      <c r="A34" s="65" t="s">
        <v>13</v>
      </c>
      <c r="B34" s="71" t="s">
        <v>4</v>
      </c>
      <c r="C34" s="176"/>
      <c r="D34" s="176"/>
    </row>
    <row r="35" spans="1:4" s="23" customFormat="1" ht="15.75">
      <c r="A35" s="64" t="str">
        <f>'№4 дох 2024'!A27</f>
        <v>1 08 00000 00 0000 000</v>
      </c>
      <c r="B35" s="70" t="str">
        <f>'№4 дох 2024'!B27</f>
        <v>Государственная пошлина</v>
      </c>
      <c r="C35" s="179">
        <f>C36</f>
        <v>10000</v>
      </c>
      <c r="D35" s="179">
        <f>D36</f>
        <v>10000</v>
      </c>
    </row>
    <row r="36" spans="1:4" s="23" customFormat="1" ht="47.25">
      <c r="A36" s="65" t="str">
        <f>'№4 дох 2024'!A28</f>
        <v>1 08 04000 01 0000 110</v>
      </c>
      <c r="B36" s="71" t="str">
        <f>'№4 дох 2024'!B28</f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C36" s="176">
        <f>C37</f>
        <v>10000</v>
      </c>
      <c r="D36" s="176">
        <f>D37</f>
        <v>10000</v>
      </c>
    </row>
    <row r="37" spans="1:4" s="23" customFormat="1" ht="63">
      <c r="A37" s="65" t="str">
        <f>'№4 дох 2024'!A29</f>
        <v>1 08 04020 01 1000 110</v>
      </c>
      <c r="B37" s="71" t="str">
        <f>'№4 дох 2024'!B29</f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C37" s="176">
        <v>10000</v>
      </c>
      <c r="D37" s="176">
        <v>10000</v>
      </c>
    </row>
    <row r="38" spans="1:4" s="23" customFormat="1" ht="31.5">
      <c r="A38" s="64" t="str">
        <f>'№4 дох 2024'!A30</f>
        <v>1 13 00000 00 0000 000</v>
      </c>
      <c r="B38" s="70" t="str">
        <f>'№4 дох 2024'!B30</f>
        <v>Доходы от оказания платных услуг (работ) и компенсации затрат государства</v>
      </c>
      <c r="C38" s="179">
        <f aca="true" t="shared" si="0" ref="C38:D40">C39</f>
        <v>120000</v>
      </c>
      <c r="D38" s="179">
        <f t="shared" si="0"/>
        <v>120000</v>
      </c>
    </row>
    <row r="39" spans="1:4" s="23" customFormat="1" ht="15.75">
      <c r="A39" s="65" t="str">
        <f>'№4 дох 2024'!A31</f>
        <v>1 13 02000 00 0000 130</v>
      </c>
      <c r="B39" s="71" t="str">
        <f>'№4 дох 2024'!B31</f>
        <v>Доходы от компенсации затрат государства</v>
      </c>
      <c r="C39" s="176">
        <f t="shared" si="0"/>
        <v>120000</v>
      </c>
      <c r="D39" s="176">
        <f t="shared" si="0"/>
        <v>120000</v>
      </c>
    </row>
    <row r="40" spans="1:4" s="23" customFormat="1" ht="31.5">
      <c r="A40" s="65" t="str">
        <f>'№4 дох 2024'!A32</f>
        <v>1 13 02060 00 0000 130</v>
      </c>
      <c r="B40" s="71" t="str">
        <f>'№4 дох 2024'!B32</f>
        <v>Доходы, поступающие в порядке возмещения расходов, понесенных в связи с эксплуатацией имущества</v>
      </c>
      <c r="C40" s="176">
        <f t="shared" si="0"/>
        <v>120000</v>
      </c>
      <c r="D40" s="176">
        <f t="shared" si="0"/>
        <v>120000</v>
      </c>
    </row>
    <row r="41" spans="1:4" s="23" customFormat="1" ht="31.5">
      <c r="A41" s="65" t="str">
        <f>'№4 дох 2024'!A33</f>
        <v>1 13 02065 10 0000 130</v>
      </c>
      <c r="B41" s="71" t="str">
        <f>'№4 дох 2024'!B33</f>
        <v>Доходы, поступающие в порядке возмещения расходов, понесенных в связи с эксплуатацией имущества сельских поселений</v>
      </c>
      <c r="C41" s="176">
        <v>120000</v>
      </c>
      <c r="D41" s="176">
        <v>120000</v>
      </c>
    </row>
    <row r="42" spans="1:4" s="23" customFormat="1" ht="31.5">
      <c r="A42" s="64" t="str">
        <f>'№4 дох 2024'!A34</f>
        <v>1 14 00000 00 0000 000</v>
      </c>
      <c r="B42" s="70" t="str">
        <f>'№4 дох 2024'!B34</f>
        <v>ДОХОДЫ ОТ ПРОДАЖИ МАТЕРИАЛЬНЫХ И НЕМАТЕРИАЛЬНЫХ АКТИВОВ</v>
      </c>
      <c r="C42" s="179">
        <f>C43</f>
        <v>0</v>
      </c>
      <c r="D42" s="179">
        <f>D43</f>
        <v>0</v>
      </c>
    </row>
    <row r="43" spans="1:4" s="23" customFormat="1" ht="78.75">
      <c r="A43" s="65" t="str">
        <f>'№4 дох 2024'!A35</f>
        <v>1 14 02000 00 0000 000</v>
      </c>
      <c r="B43" s="71" t="str">
        <f>'№4 дох 2024'!B35</f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C43" s="176">
        <f>C44</f>
        <v>0</v>
      </c>
      <c r="D43" s="176">
        <f>D44</f>
        <v>0</v>
      </c>
    </row>
    <row r="44" spans="1:4" s="23" customFormat="1" ht="81.75" customHeight="1">
      <c r="A44" s="65" t="str">
        <f>'№4 дох 2024'!A36</f>
        <v>1 14 02052 10 0000 410</v>
      </c>
      <c r="B44" s="71" t="str">
        <f>'№4 дох 2024'!B36</f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C44" s="176">
        <v>0</v>
      </c>
      <c r="D44" s="176">
        <v>0</v>
      </c>
    </row>
    <row r="45" spans="1:4" s="23" customFormat="1" ht="15.75">
      <c r="A45" s="64" t="str">
        <f>'№4 дох 2024'!A37</f>
        <v>1 16 00000 00 0000 000</v>
      </c>
      <c r="B45" s="70" t="str">
        <f>'№4 дох 2024'!B37</f>
        <v>Штрафы, санкции, возмещение ущерба</v>
      </c>
      <c r="C45" s="179">
        <f>C46</f>
        <v>0</v>
      </c>
      <c r="D45" s="179">
        <f>D46</f>
        <v>0</v>
      </c>
    </row>
    <row r="46" spans="1:4" s="23" customFormat="1" ht="47.25">
      <c r="A46" s="65" t="str">
        <f>'№4 дох 2024'!A38</f>
        <v>1 16 02020 02 0000 140</v>
      </c>
      <c r="B46" s="71" t="str">
        <f>'№4 дох 2024'!B38</f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C46" s="176">
        <v>0</v>
      </c>
      <c r="D46" s="176">
        <v>0</v>
      </c>
    </row>
    <row r="47" spans="1:4" s="4" customFormat="1" ht="23.25" customHeight="1">
      <c r="A47" s="72" t="s">
        <v>72</v>
      </c>
      <c r="B47" s="72" t="s">
        <v>73</v>
      </c>
      <c r="C47" s="177">
        <f>C48</f>
        <v>32665646</v>
      </c>
      <c r="D47" s="177">
        <f>D48</f>
        <v>37528646</v>
      </c>
    </row>
    <row r="48" spans="1:4" s="11" customFormat="1" ht="35.25" customHeight="1">
      <c r="A48" s="64" t="s">
        <v>74</v>
      </c>
      <c r="B48" s="64" t="s">
        <v>75</v>
      </c>
      <c r="C48" s="177">
        <f>C49+C52+C54+C59</f>
        <v>32665646</v>
      </c>
      <c r="D48" s="177">
        <f>D49+D52+D54+D59</f>
        <v>37528646</v>
      </c>
    </row>
    <row r="49" spans="1:4" ht="34.5" customHeight="1">
      <c r="A49" s="64" t="s">
        <v>531</v>
      </c>
      <c r="B49" s="64" t="s">
        <v>76</v>
      </c>
      <c r="C49" s="177">
        <f>C50</f>
        <v>13113000</v>
      </c>
      <c r="D49" s="177">
        <f>D50</f>
        <v>13113000</v>
      </c>
    </row>
    <row r="50" spans="1:4" ht="33.75" customHeight="1">
      <c r="A50" s="65" t="s">
        <v>578</v>
      </c>
      <c r="B50" s="65" t="s">
        <v>77</v>
      </c>
      <c r="C50" s="178">
        <f>C51</f>
        <v>13113000</v>
      </c>
      <c r="D50" s="178">
        <f>D51</f>
        <v>13113000</v>
      </c>
    </row>
    <row r="51" spans="1:4" s="23" customFormat="1" ht="36" customHeight="1">
      <c r="A51" s="65" t="s">
        <v>579</v>
      </c>
      <c r="B51" s="65" t="s">
        <v>375</v>
      </c>
      <c r="C51" s="176">
        <v>13113000</v>
      </c>
      <c r="D51" s="176">
        <v>13113000</v>
      </c>
    </row>
    <row r="52" spans="1:4" s="23" customFormat="1" ht="36" customHeight="1">
      <c r="A52" s="73" t="s">
        <v>538</v>
      </c>
      <c r="B52" s="69" t="s">
        <v>82</v>
      </c>
      <c r="C52" s="177">
        <f>C53</f>
        <v>0</v>
      </c>
      <c r="D52" s="177">
        <f>D53</f>
        <v>0</v>
      </c>
    </row>
    <row r="53" spans="1:4" s="23" customFormat="1" ht="35.25" customHeight="1">
      <c r="A53" s="67" t="s">
        <v>506</v>
      </c>
      <c r="B53" s="67" t="s">
        <v>81</v>
      </c>
      <c r="C53" s="176">
        <v>0</v>
      </c>
      <c r="D53" s="176">
        <v>0</v>
      </c>
    </row>
    <row r="54" spans="1:4" s="23" customFormat="1" ht="45.75" customHeight="1">
      <c r="A54" s="69" t="s">
        <v>261</v>
      </c>
      <c r="B54" s="69" t="s">
        <v>262</v>
      </c>
      <c r="C54" s="176">
        <f>C55+C57</f>
        <v>19531646</v>
      </c>
      <c r="D54" s="176">
        <f>D55+D57</f>
        <v>24394646</v>
      </c>
    </row>
    <row r="55" spans="1:4" s="23" customFormat="1" ht="69.75" customHeight="1">
      <c r="A55" s="257" t="s">
        <v>611</v>
      </c>
      <c r="B55" s="258" t="s">
        <v>441</v>
      </c>
      <c r="C55" s="176">
        <f>C56</f>
        <v>11137000</v>
      </c>
      <c r="D55" s="176">
        <f>D56</f>
        <v>24000000</v>
      </c>
    </row>
    <row r="56" spans="1:9" s="23" customFormat="1" ht="65.25" customHeight="1">
      <c r="A56" s="74" t="s">
        <v>507</v>
      </c>
      <c r="B56" s="83" t="s">
        <v>441</v>
      </c>
      <c r="C56" s="176">
        <v>11137000</v>
      </c>
      <c r="D56" s="176">
        <v>24000000</v>
      </c>
      <c r="F56" s="35"/>
      <c r="G56" s="35"/>
      <c r="H56" s="35"/>
      <c r="I56" s="35"/>
    </row>
    <row r="57" spans="1:9" s="23" customFormat="1" ht="41.25" customHeight="1">
      <c r="A57" s="69" t="s">
        <v>263</v>
      </c>
      <c r="B57" s="69" t="s">
        <v>264</v>
      </c>
      <c r="C57" s="176">
        <f>C58</f>
        <v>8394646</v>
      </c>
      <c r="D57" s="176">
        <f>D58</f>
        <v>394646</v>
      </c>
      <c r="F57" s="35"/>
      <c r="G57" s="36"/>
      <c r="H57" s="37"/>
      <c r="I57" s="38"/>
    </row>
    <row r="58" spans="1:9" s="23" customFormat="1" ht="41.25" customHeight="1">
      <c r="A58" s="67" t="s">
        <v>17</v>
      </c>
      <c r="B58" s="67" t="s">
        <v>265</v>
      </c>
      <c r="C58" s="176">
        <v>8394646</v>
      </c>
      <c r="D58" s="176">
        <v>394646</v>
      </c>
      <c r="F58" s="35"/>
      <c r="G58" s="36"/>
      <c r="H58" s="37"/>
      <c r="I58" s="38"/>
    </row>
    <row r="59" spans="1:4" s="24" customFormat="1" ht="42.75" customHeight="1">
      <c r="A59" s="64" t="s">
        <v>532</v>
      </c>
      <c r="B59" s="64" t="s">
        <v>78</v>
      </c>
      <c r="C59" s="177">
        <f>C60+C63</f>
        <v>21000</v>
      </c>
      <c r="D59" s="177">
        <f>D60+D63</f>
        <v>21000</v>
      </c>
    </row>
    <row r="60" spans="1:4" s="24" customFormat="1" ht="46.5" customHeight="1">
      <c r="A60" s="64" t="s">
        <v>540</v>
      </c>
      <c r="B60" s="77" t="s">
        <v>541</v>
      </c>
      <c r="C60" s="26">
        <v>1000</v>
      </c>
      <c r="D60" s="177">
        <v>1000</v>
      </c>
    </row>
    <row r="61" spans="1:4" ht="31.5">
      <c r="A61" s="65" t="s">
        <v>533</v>
      </c>
      <c r="B61" s="65" t="s">
        <v>79</v>
      </c>
      <c r="C61" s="178">
        <f>C62</f>
        <v>0</v>
      </c>
      <c r="D61" s="178">
        <f>D62</f>
        <v>0</v>
      </c>
    </row>
    <row r="62" spans="1:4" ht="47.25">
      <c r="A62" s="65" t="s">
        <v>509</v>
      </c>
      <c r="B62" s="65" t="s">
        <v>376</v>
      </c>
      <c r="C62" s="176">
        <v>0</v>
      </c>
      <c r="D62" s="176">
        <v>0</v>
      </c>
    </row>
    <row r="63" spans="1:4" ht="31.5">
      <c r="A63" s="64" t="s">
        <v>534</v>
      </c>
      <c r="B63" s="77" t="s">
        <v>102</v>
      </c>
      <c r="C63" s="26">
        <f>C64</f>
        <v>20000</v>
      </c>
      <c r="D63" s="179">
        <f>D64</f>
        <v>20000</v>
      </c>
    </row>
    <row r="64" spans="1:4" ht="30.75" customHeight="1">
      <c r="A64" s="65" t="s">
        <v>510</v>
      </c>
      <c r="B64" s="78" t="s">
        <v>101</v>
      </c>
      <c r="C64" s="27">
        <v>20000</v>
      </c>
      <c r="D64" s="176">
        <v>20000</v>
      </c>
    </row>
    <row r="65" spans="1:4" ht="27.75" customHeight="1" hidden="1">
      <c r="A65" s="64" t="s">
        <v>383</v>
      </c>
      <c r="B65" s="77" t="s">
        <v>384</v>
      </c>
      <c r="C65" s="26">
        <f>C66</f>
        <v>0</v>
      </c>
      <c r="D65" s="176">
        <f>D66</f>
        <v>0</v>
      </c>
    </row>
    <row r="66" spans="1:4" ht="27" customHeight="1" hidden="1">
      <c r="A66" s="65" t="s">
        <v>385</v>
      </c>
      <c r="B66" s="78" t="s">
        <v>386</v>
      </c>
      <c r="C66" s="27">
        <f>C67</f>
        <v>0</v>
      </c>
      <c r="D66" s="176">
        <f>D67</f>
        <v>0</v>
      </c>
    </row>
    <row r="67" spans="1:4" ht="21.75" customHeight="1" hidden="1">
      <c r="A67" s="65" t="s">
        <v>358</v>
      </c>
      <c r="B67" s="78" t="s">
        <v>387</v>
      </c>
      <c r="C67" s="27"/>
      <c r="D67" s="176"/>
    </row>
    <row r="68" spans="1:4" ht="17.25" customHeight="1" hidden="1">
      <c r="A68" s="64" t="s">
        <v>388</v>
      </c>
      <c r="B68" s="77" t="s">
        <v>389</v>
      </c>
      <c r="C68" s="26">
        <f>C69</f>
        <v>0</v>
      </c>
      <c r="D68" s="179">
        <f>D69</f>
        <v>0</v>
      </c>
    </row>
    <row r="69" spans="1:4" ht="16.5" customHeight="1" hidden="1">
      <c r="A69" s="65" t="s">
        <v>359</v>
      </c>
      <c r="B69" s="78" t="s">
        <v>137</v>
      </c>
      <c r="C69" s="27"/>
      <c r="D69" s="176"/>
    </row>
    <row r="70" spans="1:4" ht="15.75">
      <c r="A70" s="64" t="s">
        <v>535</v>
      </c>
      <c r="B70" s="77" t="s">
        <v>384</v>
      </c>
      <c r="C70" s="26">
        <f>C71</f>
        <v>0</v>
      </c>
      <c r="D70" s="26">
        <f>D71</f>
        <v>0</v>
      </c>
    </row>
    <row r="71" spans="1:4" ht="63">
      <c r="A71" s="65" t="s">
        <v>536</v>
      </c>
      <c r="B71" s="78" t="s">
        <v>386</v>
      </c>
      <c r="C71" s="27">
        <f>C72</f>
        <v>0</v>
      </c>
      <c r="D71" s="27">
        <f>D72</f>
        <v>0</v>
      </c>
    </row>
    <row r="72" spans="1:4" ht="63">
      <c r="A72" s="65" t="s">
        <v>513</v>
      </c>
      <c r="B72" s="78" t="s">
        <v>387</v>
      </c>
      <c r="C72" s="27">
        <v>0</v>
      </c>
      <c r="D72" s="27">
        <v>0</v>
      </c>
    </row>
    <row r="73" spans="1:4" ht="15.75">
      <c r="A73" s="272" t="s">
        <v>80</v>
      </c>
      <c r="B73" s="272"/>
      <c r="C73" s="26">
        <f>C6+C47</f>
        <v>38374646</v>
      </c>
      <c r="D73" s="26">
        <f>D6+D47</f>
        <v>43751446</v>
      </c>
    </row>
  </sheetData>
  <sheetProtection/>
  <mergeCells count="6">
    <mergeCell ref="A73:B73"/>
    <mergeCell ref="A2:C2"/>
    <mergeCell ref="B4:B5"/>
    <mergeCell ref="C4:C5"/>
    <mergeCell ref="D4:D5"/>
    <mergeCell ref="B1:D1"/>
  </mergeCells>
  <printOptions/>
  <pageMargins left="0.5905511811023623" right="0.1968503937007874" top="0.1968503937007874" bottom="0.1968503937007874" header="0.5118110236220472" footer="0.5118110236220472"/>
  <pageSetup fitToHeight="4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1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12.7109375" style="5" customWidth="1"/>
    <col min="2" max="2" width="25.7109375" style="0" customWidth="1"/>
    <col min="3" max="3" width="87.421875" style="0" customWidth="1"/>
  </cols>
  <sheetData>
    <row r="1" spans="1:3" ht="1.5" customHeight="1">
      <c r="A1" s="285"/>
      <c r="B1" s="285"/>
      <c r="C1" s="285"/>
    </row>
    <row r="2" spans="1:3" ht="145.5" customHeight="1">
      <c r="A2" s="265" t="s">
        <v>618</v>
      </c>
      <c r="B2" s="266"/>
      <c r="C2" s="266"/>
    </row>
    <row r="3" spans="1:3" ht="15.75">
      <c r="A3" s="287" t="s">
        <v>21</v>
      </c>
      <c r="B3" s="287"/>
      <c r="C3" s="287"/>
    </row>
    <row r="4" spans="1:3" ht="57.75" customHeight="1">
      <c r="A4" s="269" t="s">
        <v>619</v>
      </c>
      <c r="B4" s="290"/>
      <c r="C4" s="290"/>
    </row>
    <row r="5" spans="1:3" ht="33" customHeight="1">
      <c r="A5" s="289" t="s">
        <v>20</v>
      </c>
      <c r="B5" s="289"/>
      <c r="C5" s="289"/>
    </row>
    <row r="6" spans="1:3" ht="36" customHeight="1">
      <c r="A6" s="286" t="s">
        <v>19</v>
      </c>
      <c r="B6" s="286"/>
      <c r="C6" s="286" t="s">
        <v>580</v>
      </c>
    </row>
    <row r="7" spans="1:3" ht="15.75" customHeight="1">
      <c r="A7" s="291" t="s">
        <v>392</v>
      </c>
      <c r="B7" s="286" t="s">
        <v>22</v>
      </c>
      <c r="C7" s="286"/>
    </row>
    <row r="8" spans="1:3" ht="15.75" customHeight="1">
      <c r="A8" s="292"/>
      <c r="B8" s="286"/>
      <c r="C8" s="286"/>
    </row>
    <row r="9" spans="1:3" ht="15.75" customHeight="1">
      <c r="A9" s="293"/>
      <c r="B9" s="286"/>
      <c r="C9" s="286"/>
    </row>
    <row r="10" spans="1:3" ht="36" customHeight="1">
      <c r="A10" s="184" t="s">
        <v>435</v>
      </c>
      <c r="B10" s="288" t="s">
        <v>434</v>
      </c>
      <c r="C10" s="288"/>
    </row>
    <row r="11" spans="1:3" ht="63.75" customHeight="1">
      <c r="A11" s="184" t="s">
        <v>435</v>
      </c>
      <c r="B11" s="52" t="s">
        <v>5</v>
      </c>
      <c r="C11" s="52" t="s">
        <v>6</v>
      </c>
    </row>
    <row r="12" spans="1:6" ht="46.5" customHeight="1">
      <c r="A12" s="184" t="s">
        <v>435</v>
      </c>
      <c r="B12" s="52" t="s">
        <v>7</v>
      </c>
      <c r="C12" s="52" t="s">
        <v>8</v>
      </c>
      <c r="F12" s="4"/>
    </row>
    <row r="13" spans="1:6" ht="31.5">
      <c r="A13" s="184" t="s">
        <v>435</v>
      </c>
      <c r="B13" s="65" t="s">
        <v>436</v>
      </c>
      <c r="C13" s="65" t="s">
        <v>437</v>
      </c>
      <c r="F13" s="4"/>
    </row>
    <row r="14" spans="1:6" ht="31.5">
      <c r="A14" s="184" t="s">
        <v>435</v>
      </c>
      <c r="B14" s="65" t="s">
        <v>125</v>
      </c>
      <c r="C14" s="65" t="s">
        <v>126</v>
      </c>
      <c r="F14" s="4"/>
    </row>
    <row r="15" spans="1:3" ht="15.75">
      <c r="A15" s="184" t="s">
        <v>435</v>
      </c>
      <c r="B15" s="52" t="s">
        <v>9</v>
      </c>
      <c r="C15" s="52" t="s">
        <v>10</v>
      </c>
    </row>
    <row r="16" spans="1:3" ht="68.25" customHeight="1">
      <c r="A16" s="184" t="s">
        <v>435</v>
      </c>
      <c r="B16" s="52" t="s">
        <v>11</v>
      </c>
      <c r="C16" s="52" t="s">
        <v>127</v>
      </c>
    </row>
    <row r="17" spans="1:3" ht="66" customHeight="1">
      <c r="A17" s="184" t="s">
        <v>435</v>
      </c>
      <c r="B17" s="52" t="s">
        <v>12</v>
      </c>
      <c r="C17" s="52" t="s">
        <v>128</v>
      </c>
    </row>
    <row r="18" spans="1:3" ht="67.5" customHeight="1">
      <c r="A18" s="184" t="s">
        <v>435</v>
      </c>
      <c r="B18" s="52" t="s">
        <v>13</v>
      </c>
      <c r="C18" s="52" t="s">
        <v>129</v>
      </c>
    </row>
    <row r="19" spans="1:3" ht="65.25" customHeight="1">
      <c r="A19" s="184" t="s">
        <v>435</v>
      </c>
      <c r="B19" s="52" t="s">
        <v>14</v>
      </c>
      <c r="C19" s="52" t="s">
        <v>130</v>
      </c>
    </row>
    <row r="20" spans="1:3" ht="39" customHeight="1" hidden="1" thickBot="1">
      <c r="A20" s="184"/>
      <c r="B20" s="52"/>
      <c r="C20" s="52"/>
    </row>
    <row r="21" spans="1:3" ht="45" customHeight="1">
      <c r="A21" s="184" t="s">
        <v>435</v>
      </c>
      <c r="B21" s="52" t="s">
        <v>438</v>
      </c>
      <c r="C21" s="52" t="s">
        <v>439</v>
      </c>
    </row>
    <row r="22" spans="1:3" ht="45.75" customHeight="1">
      <c r="A22" s="184" t="s">
        <v>435</v>
      </c>
      <c r="B22" s="52" t="str">
        <f>'№5 дох 25-26'!A46</f>
        <v>1 16 02020 02 0000 140</v>
      </c>
      <c r="C22" s="52" t="str">
        <f>'№5 дох 25-26'!B46</f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</row>
    <row r="23" spans="1:3" ht="21.75" customHeight="1">
      <c r="A23" s="184" t="s">
        <v>435</v>
      </c>
      <c r="B23" s="52" t="s">
        <v>15</v>
      </c>
      <c r="C23" s="52" t="s">
        <v>131</v>
      </c>
    </row>
    <row r="24" spans="1:3" ht="20.25" customHeight="1">
      <c r="A24" s="184" t="s">
        <v>435</v>
      </c>
      <c r="B24" s="52" t="s">
        <v>16</v>
      </c>
      <c r="C24" s="52" t="s">
        <v>132</v>
      </c>
    </row>
    <row r="25" spans="1:3" ht="20.25" customHeight="1">
      <c r="A25" s="184" t="s">
        <v>435</v>
      </c>
      <c r="B25" s="52" t="s">
        <v>505</v>
      </c>
      <c r="C25" s="52" t="s">
        <v>440</v>
      </c>
    </row>
    <row r="26" spans="1:3" ht="31.5" customHeight="1">
      <c r="A26" s="184" t="s">
        <v>435</v>
      </c>
      <c r="B26" s="52" t="s">
        <v>579</v>
      </c>
      <c r="C26" s="52" t="s">
        <v>539</v>
      </c>
    </row>
    <row r="27" spans="1:3" ht="37.5" customHeight="1">
      <c r="A27" s="184" t="s">
        <v>435</v>
      </c>
      <c r="B27" s="52" t="s">
        <v>506</v>
      </c>
      <c r="C27" s="52" t="s">
        <v>81</v>
      </c>
    </row>
    <row r="28" spans="1:3" ht="47.25">
      <c r="A28" s="184" t="s">
        <v>435</v>
      </c>
      <c r="B28" s="52" t="s">
        <v>507</v>
      </c>
      <c r="C28" s="52" t="s">
        <v>441</v>
      </c>
    </row>
    <row r="29" spans="1:3" ht="0.75" customHeight="1">
      <c r="A29" s="184"/>
      <c r="B29" s="52"/>
      <c r="C29" s="52"/>
    </row>
    <row r="30" spans="1:3" ht="24" customHeight="1">
      <c r="A30" s="184" t="s">
        <v>435</v>
      </c>
      <c r="B30" s="52" t="s">
        <v>508</v>
      </c>
      <c r="C30" s="52" t="s">
        <v>265</v>
      </c>
    </row>
    <row r="31" spans="1:3" ht="34.5" customHeight="1">
      <c r="A31" s="184" t="s">
        <v>435</v>
      </c>
      <c r="B31" s="65" t="s">
        <v>509</v>
      </c>
      <c r="C31" s="52" t="s">
        <v>133</v>
      </c>
    </row>
    <row r="32" spans="1:3" ht="31.5">
      <c r="A32" s="184" t="s">
        <v>435</v>
      </c>
      <c r="B32" s="65" t="s">
        <v>510</v>
      </c>
      <c r="C32" s="52" t="s">
        <v>442</v>
      </c>
    </row>
    <row r="33" spans="1:3" ht="24" customHeight="1">
      <c r="A33" s="184" t="s">
        <v>435</v>
      </c>
      <c r="B33" s="52" t="s">
        <v>511</v>
      </c>
      <c r="C33" s="52" t="s">
        <v>134</v>
      </c>
    </row>
    <row r="34" spans="1:3" ht="51" customHeight="1">
      <c r="A34" s="184" t="s">
        <v>435</v>
      </c>
      <c r="B34" s="52" t="s">
        <v>512</v>
      </c>
      <c r="C34" s="52" t="s">
        <v>136</v>
      </c>
    </row>
    <row r="35" spans="1:3" ht="52.5" customHeight="1">
      <c r="A35" s="184" t="s">
        <v>435</v>
      </c>
      <c r="B35" s="52" t="s">
        <v>513</v>
      </c>
      <c r="C35" s="52" t="s">
        <v>135</v>
      </c>
    </row>
    <row r="36" spans="1:3" ht="15.75">
      <c r="A36" s="184" t="s">
        <v>435</v>
      </c>
      <c r="B36" s="52" t="s">
        <v>514</v>
      </c>
      <c r="C36" s="52" t="s">
        <v>137</v>
      </c>
    </row>
    <row r="37" spans="1:3" ht="35.25" customHeight="1">
      <c r="A37" s="184" t="s">
        <v>435</v>
      </c>
      <c r="B37" s="52" t="s">
        <v>515</v>
      </c>
      <c r="C37" s="52" t="s">
        <v>443</v>
      </c>
    </row>
    <row r="38" spans="1:3" ht="36.75" customHeight="1">
      <c r="A38" s="184" t="s">
        <v>435</v>
      </c>
      <c r="B38" s="52" t="s">
        <v>516</v>
      </c>
      <c r="C38" s="52" t="s">
        <v>138</v>
      </c>
    </row>
    <row r="39" spans="1:3" ht="82.5" customHeight="1">
      <c r="A39" s="184" t="s">
        <v>435</v>
      </c>
      <c r="B39" s="52" t="s">
        <v>517</v>
      </c>
      <c r="C39" s="52" t="s">
        <v>139</v>
      </c>
    </row>
    <row r="40" spans="1:3" ht="51" customHeight="1">
      <c r="A40" s="184" t="s">
        <v>435</v>
      </c>
      <c r="B40" s="52" t="s">
        <v>518</v>
      </c>
      <c r="C40" s="52" t="s">
        <v>140</v>
      </c>
    </row>
    <row r="41" spans="1:3" ht="31.5">
      <c r="A41" s="184" t="s">
        <v>435</v>
      </c>
      <c r="B41" s="65" t="s">
        <v>519</v>
      </c>
      <c r="C41" s="67" t="s">
        <v>391</v>
      </c>
    </row>
  </sheetData>
  <sheetProtection/>
  <mergeCells count="10">
    <mergeCell ref="A2:C2"/>
    <mergeCell ref="A1:C1"/>
    <mergeCell ref="B7:B9"/>
    <mergeCell ref="C6:C9"/>
    <mergeCell ref="A3:C3"/>
    <mergeCell ref="B10:C10"/>
    <mergeCell ref="A6:B6"/>
    <mergeCell ref="A5:C5"/>
    <mergeCell ref="A4:C4"/>
    <mergeCell ref="A7:A9"/>
  </mergeCells>
  <printOptions/>
  <pageMargins left="0.7" right="0.34" top="0.4" bottom="0.41" header="0.3" footer="0.3"/>
  <pageSetup fitToHeight="0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E33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13.28125" style="3" customWidth="1"/>
    <col min="2" max="2" width="24.7109375" style="0" customWidth="1"/>
    <col min="3" max="3" width="79.421875" style="0" customWidth="1"/>
    <col min="4" max="4" width="0.13671875" style="0" customWidth="1"/>
  </cols>
  <sheetData>
    <row r="2" spans="1:5" ht="116.25" customHeight="1">
      <c r="A2" s="231"/>
      <c r="B2" s="231"/>
      <c r="C2" s="265" t="s">
        <v>620</v>
      </c>
      <c r="D2" s="266"/>
      <c r="E2" s="266"/>
    </row>
    <row r="5" spans="1:3" ht="15.75">
      <c r="A5" s="295" t="s">
        <v>55</v>
      </c>
      <c r="B5" s="295"/>
      <c r="C5" s="295"/>
    </row>
    <row r="7" spans="1:3" ht="35.25" customHeight="1">
      <c r="A7" s="294" t="s">
        <v>19</v>
      </c>
      <c r="B7" s="294"/>
      <c r="C7" s="286" t="s">
        <v>581</v>
      </c>
    </row>
    <row r="8" spans="1:3" ht="64.5" customHeight="1">
      <c r="A8" s="186" t="s">
        <v>54</v>
      </c>
      <c r="B8" s="185" t="s">
        <v>23</v>
      </c>
      <c r="C8" s="286"/>
    </row>
    <row r="9" spans="1:3" ht="24.75" customHeight="1">
      <c r="A9" s="181" t="s">
        <v>435</v>
      </c>
      <c r="B9" s="69" t="s">
        <v>24</v>
      </c>
      <c r="C9" s="182" t="s">
        <v>25</v>
      </c>
    </row>
    <row r="10" spans="1:3" ht="32.25" customHeight="1">
      <c r="A10" s="181" t="s">
        <v>435</v>
      </c>
      <c r="B10" s="69" t="s">
        <v>26</v>
      </c>
      <c r="C10" s="182" t="s">
        <v>341</v>
      </c>
    </row>
    <row r="11" spans="1:3" ht="36.75" customHeight="1">
      <c r="A11" s="181" t="s">
        <v>435</v>
      </c>
      <c r="B11" s="67" t="s">
        <v>27</v>
      </c>
      <c r="C11" s="52" t="s">
        <v>342</v>
      </c>
    </row>
    <row r="12" spans="1:3" ht="53.25" customHeight="1">
      <c r="A12" s="181" t="s">
        <v>435</v>
      </c>
      <c r="B12" s="67" t="s">
        <v>28</v>
      </c>
      <c r="C12" s="52" t="s">
        <v>141</v>
      </c>
    </row>
    <row r="13" spans="1:3" ht="35.25" customHeight="1">
      <c r="A13" s="181" t="s">
        <v>435</v>
      </c>
      <c r="B13" s="67" t="s">
        <v>29</v>
      </c>
      <c r="C13" s="52" t="s">
        <v>30</v>
      </c>
    </row>
    <row r="14" spans="1:3" ht="48.75" customHeight="1">
      <c r="A14" s="181" t="s">
        <v>435</v>
      </c>
      <c r="B14" s="67" t="s">
        <v>31</v>
      </c>
      <c r="C14" s="52" t="s">
        <v>142</v>
      </c>
    </row>
    <row r="15" spans="1:3" ht="39" customHeight="1">
      <c r="A15" s="181" t="s">
        <v>435</v>
      </c>
      <c r="B15" s="69" t="s">
        <v>32</v>
      </c>
      <c r="C15" s="182" t="s">
        <v>33</v>
      </c>
    </row>
    <row r="16" spans="1:3" ht="53.25" customHeight="1">
      <c r="A16" s="181" t="s">
        <v>435</v>
      </c>
      <c r="B16" s="67" t="s">
        <v>34</v>
      </c>
      <c r="C16" s="52" t="s">
        <v>347</v>
      </c>
    </row>
    <row r="17" spans="1:3" ht="51.75" customHeight="1">
      <c r="A17" s="181" t="s">
        <v>435</v>
      </c>
      <c r="B17" s="67" t="s">
        <v>35</v>
      </c>
      <c r="C17" s="52" t="s">
        <v>143</v>
      </c>
    </row>
    <row r="18" spans="1:3" ht="53.25" customHeight="1">
      <c r="A18" s="181" t="s">
        <v>435</v>
      </c>
      <c r="B18" s="67" t="s">
        <v>36</v>
      </c>
      <c r="C18" s="52" t="s">
        <v>37</v>
      </c>
    </row>
    <row r="19" spans="1:3" ht="55.5" customHeight="1">
      <c r="A19" s="181" t="s">
        <v>435</v>
      </c>
      <c r="B19" s="67" t="s">
        <v>38</v>
      </c>
      <c r="C19" s="52" t="s">
        <v>144</v>
      </c>
    </row>
    <row r="20" spans="1:3" ht="33.75" customHeight="1">
      <c r="A20" s="181" t="s">
        <v>435</v>
      </c>
      <c r="B20" s="69" t="s">
        <v>39</v>
      </c>
      <c r="C20" s="182" t="s">
        <v>40</v>
      </c>
    </row>
    <row r="21" spans="1:3" ht="18" customHeight="1">
      <c r="A21" s="181" t="s">
        <v>435</v>
      </c>
      <c r="B21" s="67" t="s">
        <v>41</v>
      </c>
      <c r="C21" s="52" t="s">
        <v>42</v>
      </c>
    </row>
    <row r="22" spans="1:3" ht="16.5" customHeight="1">
      <c r="A22" s="181" t="s">
        <v>435</v>
      </c>
      <c r="B22" s="52" t="s">
        <v>43</v>
      </c>
      <c r="C22" s="52" t="s">
        <v>44</v>
      </c>
    </row>
    <row r="23" spans="1:3" ht="35.25" customHeight="1">
      <c r="A23" s="181" t="s">
        <v>435</v>
      </c>
      <c r="B23" s="52" t="s">
        <v>45</v>
      </c>
      <c r="C23" s="52" t="s">
        <v>146</v>
      </c>
    </row>
    <row r="24" spans="1:3" ht="31.5" customHeight="1">
      <c r="A24" s="181" t="s">
        <v>435</v>
      </c>
      <c r="B24" s="52" t="s">
        <v>46</v>
      </c>
      <c r="C24" s="52" t="s">
        <v>145</v>
      </c>
    </row>
    <row r="25" spans="1:3" ht="22.5" customHeight="1">
      <c r="A25" s="181" t="s">
        <v>435</v>
      </c>
      <c r="B25" s="52" t="s">
        <v>47</v>
      </c>
      <c r="C25" s="52" t="s">
        <v>48</v>
      </c>
    </row>
    <row r="26" spans="1:3" ht="21.75" customHeight="1">
      <c r="A26" s="181" t="s">
        <v>435</v>
      </c>
      <c r="B26" s="52" t="s">
        <v>49</v>
      </c>
      <c r="C26" s="52" t="s">
        <v>50</v>
      </c>
    </row>
    <row r="27" spans="1:3" ht="35.25" customHeight="1">
      <c r="A27" s="181" t="s">
        <v>435</v>
      </c>
      <c r="B27" s="52" t="s">
        <v>51</v>
      </c>
      <c r="C27" s="52" t="s">
        <v>52</v>
      </c>
    </row>
    <row r="28" spans="1:3" ht="34.5" customHeight="1">
      <c r="A28" s="181" t="s">
        <v>435</v>
      </c>
      <c r="B28" s="52" t="s">
        <v>53</v>
      </c>
      <c r="C28" s="52" t="s">
        <v>147</v>
      </c>
    </row>
    <row r="29" spans="1:3" ht="34.5" customHeight="1">
      <c r="A29" s="181" t="s">
        <v>435</v>
      </c>
      <c r="B29" s="182" t="s">
        <v>444</v>
      </c>
      <c r="C29" s="212" t="s">
        <v>445</v>
      </c>
    </row>
    <row r="30" spans="1:3" ht="34.5" customHeight="1">
      <c r="A30" s="181" t="s">
        <v>435</v>
      </c>
      <c r="B30" s="52" t="s">
        <v>446</v>
      </c>
      <c r="C30" s="211" t="s">
        <v>447</v>
      </c>
    </row>
    <row r="31" spans="1:3" ht="34.5" customHeight="1">
      <c r="A31" s="181" t="s">
        <v>435</v>
      </c>
      <c r="B31" s="52" t="s">
        <v>448</v>
      </c>
      <c r="C31" s="211" t="s">
        <v>449</v>
      </c>
    </row>
    <row r="32" spans="1:3" ht="34.5" customHeight="1">
      <c r="A32" s="181" t="s">
        <v>435</v>
      </c>
      <c r="B32" s="52" t="s">
        <v>450</v>
      </c>
      <c r="C32" s="211" t="s">
        <v>452</v>
      </c>
    </row>
    <row r="33" spans="1:3" ht="34.5" customHeight="1">
      <c r="A33" s="181" t="s">
        <v>435</v>
      </c>
      <c r="B33" s="52" t="s">
        <v>451</v>
      </c>
      <c r="C33" s="211" t="s">
        <v>453</v>
      </c>
    </row>
  </sheetData>
  <sheetProtection/>
  <mergeCells count="4">
    <mergeCell ref="A7:B7"/>
    <mergeCell ref="C7:C8"/>
    <mergeCell ref="A5:C5"/>
    <mergeCell ref="C2:E2"/>
  </mergeCells>
  <printOptions/>
  <pageMargins left="0.7086614173228347" right="0.5118110236220472" top="0.31496062992125984" bottom="0.4724409448818898" header="0.2362204724409449" footer="0.2362204724409449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6"/>
  <sheetViews>
    <sheetView view="pageBreakPreview" zoomScaleSheetLayoutView="100" zoomScalePageLayoutView="0" workbookViewId="0" topLeftCell="E1">
      <selection activeCell="K3" sqref="K3"/>
    </sheetView>
  </sheetViews>
  <sheetFormatPr defaultColWidth="9.140625" defaultRowHeight="15"/>
  <cols>
    <col min="1" max="1" width="22.57421875" style="0" customWidth="1"/>
    <col min="2" max="2" width="56.28125" style="0" customWidth="1"/>
    <col min="3" max="4" width="9.140625" style="0" hidden="1" customWidth="1"/>
  </cols>
  <sheetData>
    <row r="1" spans="1:4" ht="180.75" customHeight="1">
      <c r="A1" s="231"/>
      <c r="B1" s="265" t="s">
        <v>621</v>
      </c>
      <c r="C1" s="266"/>
      <c r="D1" s="266"/>
    </row>
    <row r="2" spans="1:2" ht="45.75" customHeight="1">
      <c r="A2" s="296" t="s">
        <v>582</v>
      </c>
      <c r="B2" s="297"/>
    </row>
    <row r="3" spans="1:2" ht="20.25" customHeight="1">
      <c r="A3" s="296" t="s">
        <v>622</v>
      </c>
      <c r="B3" s="296"/>
    </row>
    <row r="4" ht="15.75" thickBot="1"/>
    <row r="5" spans="1:2" ht="21.75" customHeight="1">
      <c r="A5" s="196" t="s">
        <v>157</v>
      </c>
      <c r="B5" s="197" t="s">
        <v>156</v>
      </c>
    </row>
    <row r="6" spans="1:2" ht="36.75" customHeight="1" thickBot="1">
      <c r="A6" s="6" t="s">
        <v>435</v>
      </c>
      <c r="B6" s="7" t="s">
        <v>454</v>
      </c>
    </row>
  </sheetData>
  <sheetProtection/>
  <mergeCells count="3">
    <mergeCell ref="A2:B2"/>
    <mergeCell ref="A3:B3"/>
    <mergeCell ref="B1:D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54"/>
  <sheetViews>
    <sheetView view="pageBreakPreview" zoomScaleSheetLayoutView="100" zoomScalePageLayoutView="0" workbookViewId="0" topLeftCell="A68">
      <selection activeCell="A77" sqref="A77:D78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60" customWidth="1"/>
    <col min="6" max="6" width="15.421875" style="8" customWidth="1"/>
    <col min="7" max="7" width="15.421875" style="107" customWidth="1"/>
    <col min="8" max="8" width="19.57421875" style="2" customWidth="1"/>
  </cols>
  <sheetData>
    <row r="1" spans="1:7" ht="153" customHeight="1">
      <c r="A1" s="265"/>
      <c r="B1" s="266"/>
      <c r="C1" s="266"/>
      <c r="D1" s="265" t="s">
        <v>631</v>
      </c>
      <c r="E1" s="266"/>
      <c r="F1" s="266"/>
      <c r="G1" s="101"/>
    </row>
    <row r="2" spans="1:7" ht="45" customHeight="1">
      <c r="A2" s="298" t="s">
        <v>632</v>
      </c>
      <c r="B2" s="298"/>
      <c r="C2" s="298"/>
      <c r="D2" s="298"/>
      <c r="E2" s="298"/>
      <c r="F2" s="298"/>
      <c r="G2" s="102"/>
    </row>
    <row r="3" spans="6:7" ht="15">
      <c r="F3" s="1" t="s">
        <v>247</v>
      </c>
      <c r="G3" s="103"/>
    </row>
    <row r="4" spans="1:7" ht="15.75">
      <c r="A4" s="198" t="s">
        <v>158</v>
      </c>
      <c r="B4" s="198" t="s">
        <v>160</v>
      </c>
      <c r="C4" s="299" t="s">
        <v>162</v>
      </c>
      <c r="D4" s="299" t="s">
        <v>163</v>
      </c>
      <c r="E4" s="286" t="s">
        <v>164</v>
      </c>
      <c r="F4" s="199" t="s">
        <v>165</v>
      </c>
      <c r="G4" s="98"/>
    </row>
    <row r="5" spans="1:7" ht="16.5" customHeight="1">
      <c r="A5" s="198" t="s">
        <v>159</v>
      </c>
      <c r="B5" s="198" t="s">
        <v>161</v>
      </c>
      <c r="C5" s="299"/>
      <c r="D5" s="299"/>
      <c r="E5" s="286"/>
      <c r="F5" s="199" t="s">
        <v>166</v>
      </c>
      <c r="G5" s="98"/>
    </row>
    <row r="6" spans="1:7" ht="15">
      <c r="A6" s="198"/>
      <c r="B6" s="198" t="s">
        <v>159</v>
      </c>
      <c r="C6" s="299"/>
      <c r="D6" s="299"/>
      <c r="E6" s="286"/>
      <c r="F6" s="200" t="s">
        <v>588</v>
      </c>
      <c r="G6" s="104"/>
    </row>
    <row r="7" spans="1:8" s="21" customFormat="1" ht="21" customHeight="1">
      <c r="A7" s="61" t="s">
        <v>187</v>
      </c>
      <c r="B7" s="61"/>
      <c r="C7" s="164"/>
      <c r="D7" s="164"/>
      <c r="E7" s="62" t="s">
        <v>297</v>
      </c>
      <c r="F7" s="63">
        <f>SUM(F8+F13+F30+F25)</f>
        <v>7650040</v>
      </c>
      <c r="G7" s="105"/>
      <c r="H7" s="109"/>
    </row>
    <row r="8" spans="1:8" s="21" customFormat="1" ht="33" customHeight="1">
      <c r="A8" s="14" t="s">
        <v>187</v>
      </c>
      <c r="B8" s="14" t="s">
        <v>189</v>
      </c>
      <c r="C8" s="163"/>
      <c r="D8" s="163"/>
      <c r="E8" s="55" t="s">
        <v>298</v>
      </c>
      <c r="F8" s="26">
        <f>F9</f>
        <v>778200</v>
      </c>
      <c r="G8" s="99"/>
      <c r="H8" s="109"/>
    </row>
    <row r="9" spans="1:7" ht="44.25" customHeight="1">
      <c r="A9" s="14" t="s">
        <v>187</v>
      </c>
      <c r="B9" s="14" t="s">
        <v>189</v>
      </c>
      <c r="C9" s="163" t="s">
        <v>219</v>
      </c>
      <c r="D9" s="163"/>
      <c r="E9" s="55" t="s">
        <v>460</v>
      </c>
      <c r="F9" s="26">
        <f>F10</f>
        <v>778200</v>
      </c>
      <c r="G9" s="99"/>
    </row>
    <row r="10" spans="1:7" ht="41.25" customHeight="1">
      <c r="A10" s="14" t="s">
        <v>187</v>
      </c>
      <c r="B10" s="14" t="s">
        <v>189</v>
      </c>
      <c r="C10" s="163" t="s">
        <v>218</v>
      </c>
      <c r="D10" s="163"/>
      <c r="E10" s="55" t="s">
        <v>488</v>
      </c>
      <c r="F10" s="26">
        <f>F11</f>
        <v>778200</v>
      </c>
      <c r="G10" s="99"/>
    </row>
    <row r="11" spans="1:7" ht="19.5" customHeight="1">
      <c r="A11" s="14" t="s">
        <v>187</v>
      </c>
      <c r="B11" s="14" t="s">
        <v>189</v>
      </c>
      <c r="C11" s="163" t="s">
        <v>235</v>
      </c>
      <c r="D11" s="163"/>
      <c r="E11" s="55" t="s">
        <v>489</v>
      </c>
      <c r="F11" s="26">
        <f>F12</f>
        <v>778200</v>
      </c>
      <c r="G11" s="99"/>
    </row>
    <row r="12" spans="1:7" ht="29.25" customHeight="1">
      <c r="A12" s="18" t="s">
        <v>187</v>
      </c>
      <c r="B12" s="18" t="s">
        <v>189</v>
      </c>
      <c r="C12" s="165" t="s">
        <v>235</v>
      </c>
      <c r="D12" s="165" t="s">
        <v>106</v>
      </c>
      <c r="E12" s="129" t="s">
        <v>110</v>
      </c>
      <c r="F12" s="27">
        <v>778200</v>
      </c>
      <c r="G12" s="99"/>
    </row>
    <row r="13" spans="1:8" s="21" customFormat="1" ht="43.5" customHeight="1">
      <c r="A13" s="14" t="s">
        <v>187</v>
      </c>
      <c r="B13" s="14" t="s">
        <v>191</v>
      </c>
      <c r="C13" s="163"/>
      <c r="D13" s="163"/>
      <c r="E13" s="55" t="s">
        <v>300</v>
      </c>
      <c r="F13" s="26">
        <f>F14+F24</f>
        <v>2412440</v>
      </c>
      <c r="G13" s="99"/>
      <c r="H13" s="109"/>
    </row>
    <row r="14" spans="1:8" s="22" customFormat="1" ht="41.25" customHeight="1">
      <c r="A14" s="14" t="s">
        <v>187</v>
      </c>
      <c r="B14" s="14" t="s">
        <v>191</v>
      </c>
      <c r="C14" s="163" t="s">
        <v>219</v>
      </c>
      <c r="D14" s="163"/>
      <c r="E14" s="55" t="s">
        <v>491</v>
      </c>
      <c r="F14" s="26">
        <f>F15</f>
        <v>2411440</v>
      </c>
      <c r="G14" s="99"/>
      <c r="H14" s="110"/>
    </row>
    <row r="15" spans="1:7" ht="42" customHeight="1">
      <c r="A15" s="14" t="s">
        <v>187</v>
      </c>
      <c r="B15" s="14" t="s">
        <v>191</v>
      </c>
      <c r="C15" s="163" t="s">
        <v>218</v>
      </c>
      <c r="D15" s="163"/>
      <c r="E15" s="55" t="s">
        <v>478</v>
      </c>
      <c r="F15" s="26">
        <f>F16+F21</f>
        <v>2411440</v>
      </c>
      <c r="G15" s="99"/>
    </row>
    <row r="16" spans="1:7" ht="22.5" customHeight="1">
      <c r="A16" s="14" t="s">
        <v>187</v>
      </c>
      <c r="B16" s="14" t="s">
        <v>191</v>
      </c>
      <c r="C16" s="163" t="s">
        <v>236</v>
      </c>
      <c r="D16" s="163"/>
      <c r="E16" s="55" t="s">
        <v>302</v>
      </c>
      <c r="F16" s="26">
        <f>SUM(F17:F20)</f>
        <v>2390230</v>
      </c>
      <c r="G16" s="99"/>
    </row>
    <row r="17" spans="1:7" ht="29.25" customHeight="1">
      <c r="A17" s="18" t="s">
        <v>187</v>
      </c>
      <c r="B17" s="18" t="s">
        <v>191</v>
      </c>
      <c r="C17" s="165" t="s">
        <v>236</v>
      </c>
      <c r="D17" s="165" t="s">
        <v>106</v>
      </c>
      <c r="E17" s="129" t="s">
        <v>110</v>
      </c>
      <c r="F17" s="27">
        <v>1268500</v>
      </c>
      <c r="G17" s="99"/>
    </row>
    <row r="18" spans="1:8" s="22" customFormat="1" ht="24.75" customHeight="1">
      <c r="A18" s="18" t="s">
        <v>187</v>
      </c>
      <c r="B18" s="18" t="s">
        <v>191</v>
      </c>
      <c r="C18" s="165" t="s">
        <v>236</v>
      </c>
      <c r="D18" s="165" t="s">
        <v>104</v>
      </c>
      <c r="E18" s="129" t="s">
        <v>113</v>
      </c>
      <c r="F18" s="27">
        <v>1117730</v>
      </c>
      <c r="G18" s="99"/>
      <c r="H18" s="110"/>
    </row>
    <row r="19" spans="1:8" ht="22.5" customHeight="1">
      <c r="A19" s="18" t="s">
        <v>187</v>
      </c>
      <c r="B19" s="18" t="s">
        <v>191</v>
      </c>
      <c r="C19" s="165" t="s">
        <v>236</v>
      </c>
      <c r="D19" s="165" t="s">
        <v>107</v>
      </c>
      <c r="E19" s="56" t="s">
        <v>115</v>
      </c>
      <c r="F19" s="27">
        <v>0</v>
      </c>
      <c r="G19" s="99"/>
      <c r="H19" s="111"/>
    </row>
    <row r="20" spans="1:8" ht="29.25" customHeight="1">
      <c r="A20" s="18" t="s">
        <v>187</v>
      </c>
      <c r="B20" s="18" t="s">
        <v>191</v>
      </c>
      <c r="C20" s="165" t="s">
        <v>236</v>
      </c>
      <c r="D20" s="165" t="s">
        <v>108</v>
      </c>
      <c r="E20" s="56" t="s">
        <v>114</v>
      </c>
      <c r="F20" s="27">
        <v>4000</v>
      </c>
      <c r="G20" s="99"/>
      <c r="H20" s="111"/>
    </row>
    <row r="21" spans="1:8" ht="51" customHeight="1">
      <c r="A21" s="14" t="s">
        <v>187</v>
      </c>
      <c r="B21" s="14" t="s">
        <v>191</v>
      </c>
      <c r="C21" s="163" t="s">
        <v>633</v>
      </c>
      <c r="D21" s="163"/>
      <c r="E21" s="55" t="s">
        <v>634</v>
      </c>
      <c r="F21" s="26">
        <f>F22</f>
        <v>21210</v>
      </c>
      <c r="G21" s="99"/>
      <c r="H21" s="111"/>
    </row>
    <row r="22" spans="1:8" ht="29.25" customHeight="1">
      <c r="A22" s="18" t="s">
        <v>187</v>
      </c>
      <c r="B22" s="18" t="s">
        <v>191</v>
      </c>
      <c r="C22" s="165" t="s">
        <v>633</v>
      </c>
      <c r="D22" s="165" t="s">
        <v>104</v>
      </c>
      <c r="E22" s="129" t="s">
        <v>113</v>
      </c>
      <c r="F22" s="27">
        <v>21210</v>
      </c>
      <c r="G22" s="99"/>
      <c r="H22" s="111"/>
    </row>
    <row r="23" spans="1:8" ht="40.5" customHeight="1">
      <c r="A23" s="14" t="s">
        <v>187</v>
      </c>
      <c r="B23" s="14" t="s">
        <v>191</v>
      </c>
      <c r="C23" s="163" t="s">
        <v>542</v>
      </c>
      <c r="D23" s="163"/>
      <c r="E23" s="55" t="s">
        <v>543</v>
      </c>
      <c r="F23" s="26">
        <f>F24</f>
        <v>1000</v>
      </c>
      <c r="G23" s="99"/>
      <c r="H23" s="111"/>
    </row>
    <row r="24" spans="1:8" ht="29.25" customHeight="1">
      <c r="A24" s="18" t="s">
        <v>187</v>
      </c>
      <c r="B24" s="18" t="s">
        <v>191</v>
      </c>
      <c r="C24" s="165" t="s">
        <v>542</v>
      </c>
      <c r="D24" s="165" t="s">
        <v>104</v>
      </c>
      <c r="E24" s="129" t="s">
        <v>113</v>
      </c>
      <c r="F24" s="27">
        <v>1000</v>
      </c>
      <c r="G24" s="99"/>
      <c r="H24" s="111"/>
    </row>
    <row r="25" spans="1:8" s="22" customFormat="1" ht="15.75">
      <c r="A25" s="96" t="s">
        <v>187</v>
      </c>
      <c r="B25" s="96" t="s">
        <v>328</v>
      </c>
      <c r="C25" s="97"/>
      <c r="D25" s="97"/>
      <c r="E25" s="95" t="s">
        <v>89</v>
      </c>
      <c r="F25" s="26">
        <f>F26</f>
        <v>50000</v>
      </c>
      <c r="G25" s="99"/>
      <c r="H25" s="94"/>
    </row>
    <row r="26" spans="1:8" s="22" customFormat="1" ht="36" customHeight="1">
      <c r="A26" s="162" t="s">
        <v>187</v>
      </c>
      <c r="B26" s="162" t="s">
        <v>328</v>
      </c>
      <c r="C26" s="166" t="s">
        <v>219</v>
      </c>
      <c r="D26" s="166"/>
      <c r="E26" s="130" t="s">
        <v>455</v>
      </c>
      <c r="F26" s="26">
        <f>F27</f>
        <v>50000</v>
      </c>
      <c r="G26" s="99"/>
      <c r="H26" s="94"/>
    </row>
    <row r="27" spans="1:8" s="22" customFormat="1" ht="40.5" customHeight="1">
      <c r="A27" s="162" t="s">
        <v>187</v>
      </c>
      <c r="B27" s="162" t="s">
        <v>328</v>
      </c>
      <c r="C27" s="166" t="s">
        <v>218</v>
      </c>
      <c r="D27" s="166"/>
      <c r="E27" s="130" t="s">
        <v>456</v>
      </c>
      <c r="F27" s="26">
        <f>F28</f>
        <v>50000</v>
      </c>
      <c r="G27" s="99"/>
      <c r="H27" s="94"/>
    </row>
    <row r="28" spans="1:8" s="22" customFormat="1" ht="21.75" customHeight="1">
      <c r="A28" s="162" t="s">
        <v>187</v>
      </c>
      <c r="B28" s="162" t="s">
        <v>328</v>
      </c>
      <c r="C28" s="166" t="s">
        <v>91</v>
      </c>
      <c r="D28" s="166"/>
      <c r="E28" s="130" t="s">
        <v>90</v>
      </c>
      <c r="F28" s="26">
        <f>F29</f>
        <v>50000</v>
      </c>
      <c r="G28" s="99"/>
      <c r="H28" s="94"/>
    </row>
    <row r="29" spans="1:8" s="22" customFormat="1" ht="21" customHeight="1">
      <c r="A29" s="162" t="s">
        <v>187</v>
      </c>
      <c r="B29" s="162" t="s">
        <v>328</v>
      </c>
      <c r="C29" s="166" t="s">
        <v>91</v>
      </c>
      <c r="D29" s="166" t="s">
        <v>93</v>
      </c>
      <c r="E29" s="130" t="s">
        <v>92</v>
      </c>
      <c r="F29" s="26">
        <v>50000</v>
      </c>
      <c r="G29" s="99"/>
      <c r="H29" s="94"/>
    </row>
    <row r="30" spans="1:7" ht="21" customHeight="1">
      <c r="A30" s="47" t="s">
        <v>187</v>
      </c>
      <c r="B30" s="47">
        <v>13</v>
      </c>
      <c r="C30" s="167"/>
      <c r="D30" s="167"/>
      <c r="E30" s="57" t="s">
        <v>169</v>
      </c>
      <c r="F30" s="49">
        <f>F34+F37+F31</f>
        <v>4409400</v>
      </c>
      <c r="G30" s="100"/>
    </row>
    <row r="31" spans="1:7" ht="38.25">
      <c r="A31" s="47" t="s">
        <v>187</v>
      </c>
      <c r="B31" s="47" t="s">
        <v>321</v>
      </c>
      <c r="C31" s="167" t="s">
        <v>546</v>
      </c>
      <c r="D31" s="167"/>
      <c r="E31" s="57" t="s">
        <v>547</v>
      </c>
      <c r="F31" s="49">
        <f>F32</f>
        <v>1000</v>
      </c>
      <c r="G31" s="100"/>
    </row>
    <row r="32" spans="1:7" ht="25.5">
      <c r="A32" s="47" t="s">
        <v>187</v>
      </c>
      <c r="B32" s="47" t="s">
        <v>321</v>
      </c>
      <c r="C32" s="167" t="s">
        <v>557</v>
      </c>
      <c r="D32" s="167"/>
      <c r="E32" s="57" t="s">
        <v>548</v>
      </c>
      <c r="F32" s="49">
        <f>F33</f>
        <v>1000</v>
      </c>
      <c r="G32" s="100"/>
    </row>
    <row r="33" spans="1:7" ht="25.5">
      <c r="A33" s="44" t="s">
        <v>187</v>
      </c>
      <c r="B33" s="44" t="s">
        <v>321</v>
      </c>
      <c r="C33" s="171" t="s">
        <v>546</v>
      </c>
      <c r="D33" s="171" t="s">
        <v>104</v>
      </c>
      <c r="E33" s="129" t="s">
        <v>113</v>
      </c>
      <c r="F33" s="50">
        <v>1000</v>
      </c>
      <c r="G33" s="100"/>
    </row>
    <row r="34" spans="1:7" ht="25.5">
      <c r="A34" s="14" t="s">
        <v>187</v>
      </c>
      <c r="B34" s="14">
        <v>13</v>
      </c>
      <c r="C34" s="163" t="s">
        <v>457</v>
      </c>
      <c r="D34" s="163"/>
      <c r="E34" s="151" t="s">
        <v>589</v>
      </c>
      <c r="F34" s="26">
        <f>F35</f>
        <v>30000</v>
      </c>
      <c r="G34" s="99"/>
    </row>
    <row r="35" spans="1:7" ht="29.25" customHeight="1">
      <c r="A35" s="14" t="s">
        <v>187</v>
      </c>
      <c r="B35" s="14" t="s">
        <v>239</v>
      </c>
      <c r="C35" s="163" t="s">
        <v>458</v>
      </c>
      <c r="D35" s="163"/>
      <c r="E35" s="55" t="s">
        <v>459</v>
      </c>
      <c r="F35" s="26">
        <f>F36</f>
        <v>30000</v>
      </c>
      <c r="G35" s="99"/>
    </row>
    <row r="36" spans="1:7" ht="27.75" customHeight="1">
      <c r="A36" s="18" t="s">
        <v>187</v>
      </c>
      <c r="B36" s="18" t="s">
        <v>321</v>
      </c>
      <c r="C36" s="165" t="s">
        <v>458</v>
      </c>
      <c r="D36" s="165" t="s">
        <v>104</v>
      </c>
      <c r="E36" s="129" t="s">
        <v>113</v>
      </c>
      <c r="F36" s="27">
        <v>30000</v>
      </c>
      <c r="G36" s="99"/>
    </row>
    <row r="37" spans="1:7" ht="40.5" customHeight="1">
      <c r="A37" s="14" t="s">
        <v>187</v>
      </c>
      <c r="B37" s="14">
        <v>13</v>
      </c>
      <c r="C37" s="163" t="s">
        <v>219</v>
      </c>
      <c r="D37" s="163"/>
      <c r="E37" s="55" t="s">
        <v>460</v>
      </c>
      <c r="F37" s="26">
        <f>F38</f>
        <v>4378400</v>
      </c>
      <c r="G37" s="99"/>
    </row>
    <row r="38" spans="1:7" ht="39" customHeight="1">
      <c r="A38" s="14" t="s">
        <v>187</v>
      </c>
      <c r="B38" s="14">
        <v>13</v>
      </c>
      <c r="C38" s="163" t="s">
        <v>218</v>
      </c>
      <c r="D38" s="163"/>
      <c r="E38" s="55" t="s">
        <v>461</v>
      </c>
      <c r="F38" s="26">
        <f>F42+F39</f>
        <v>4378400</v>
      </c>
      <c r="G38" s="99"/>
    </row>
    <row r="39" spans="1:7" ht="28.5" customHeight="1">
      <c r="A39" s="14" t="s">
        <v>187</v>
      </c>
      <c r="B39" s="14">
        <v>13</v>
      </c>
      <c r="C39" s="163" t="s">
        <v>238</v>
      </c>
      <c r="D39" s="163"/>
      <c r="E39" s="55" t="s">
        <v>333</v>
      </c>
      <c r="F39" s="26">
        <f>SUM(F40:F41)</f>
        <v>4328400</v>
      </c>
      <c r="G39" s="99"/>
    </row>
    <row r="40" spans="1:7" ht="28.5" customHeight="1">
      <c r="A40" s="18" t="s">
        <v>187</v>
      </c>
      <c r="B40" s="18" t="s">
        <v>321</v>
      </c>
      <c r="C40" s="165" t="s">
        <v>238</v>
      </c>
      <c r="D40" s="165" t="s">
        <v>106</v>
      </c>
      <c r="E40" s="129" t="s">
        <v>110</v>
      </c>
      <c r="F40" s="27">
        <v>3433400</v>
      </c>
      <c r="G40" s="99"/>
    </row>
    <row r="41" spans="1:8" s="22" customFormat="1" ht="42.75" customHeight="1">
      <c r="A41" s="18" t="s">
        <v>187</v>
      </c>
      <c r="B41" s="18" t="s">
        <v>321</v>
      </c>
      <c r="C41" s="165" t="s">
        <v>238</v>
      </c>
      <c r="D41" s="165" t="s">
        <v>104</v>
      </c>
      <c r="E41" s="129" t="s">
        <v>113</v>
      </c>
      <c r="F41" s="27">
        <v>895000</v>
      </c>
      <c r="G41" s="99"/>
      <c r="H41" s="110"/>
    </row>
    <row r="42" spans="1:7" ht="29.25" customHeight="1">
      <c r="A42" s="14" t="s">
        <v>187</v>
      </c>
      <c r="B42" s="14">
        <v>13</v>
      </c>
      <c r="C42" s="163" t="s">
        <v>237</v>
      </c>
      <c r="D42" s="163"/>
      <c r="E42" s="55" t="s">
        <v>204</v>
      </c>
      <c r="F42" s="26">
        <f>SUM(F43:F45)</f>
        <v>50000</v>
      </c>
      <c r="G42" s="99"/>
    </row>
    <row r="43" spans="1:7" ht="29.25" customHeight="1">
      <c r="A43" s="18" t="s">
        <v>187</v>
      </c>
      <c r="B43" s="18" t="s">
        <v>321</v>
      </c>
      <c r="C43" s="165" t="s">
        <v>237</v>
      </c>
      <c r="D43" s="165" t="s">
        <v>104</v>
      </c>
      <c r="E43" s="129" t="s">
        <v>113</v>
      </c>
      <c r="F43" s="27">
        <v>50000</v>
      </c>
      <c r="G43" s="99"/>
    </row>
    <row r="44" spans="1:7" ht="15.75">
      <c r="A44" s="18" t="s">
        <v>187</v>
      </c>
      <c r="B44" s="18" t="s">
        <v>321</v>
      </c>
      <c r="C44" s="165" t="s">
        <v>237</v>
      </c>
      <c r="D44" s="165" t="s">
        <v>107</v>
      </c>
      <c r="E44" s="129" t="s">
        <v>124</v>
      </c>
      <c r="F44" s="27">
        <v>0</v>
      </c>
      <c r="G44" s="99"/>
    </row>
    <row r="45" spans="1:8" ht="21" customHeight="1">
      <c r="A45" s="18" t="s">
        <v>187</v>
      </c>
      <c r="B45" s="18" t="s">
        <v>321</v>
      </c>
      <c r="C45" s="165" t="s">
        <v>237</v>
      </c>
      <c r="D45" s="165" t="s">
        <v>108</v>
      </c>
      <c r="E45" s="56" t="s">
        <v>114</v>
      </c>
      <c r="F45" s="27">
        <v>0</v>
      </c>
      <c r="G45" s="99"/>
      <c r="H45" s="94"/>
    </row>
    <row r="46" spans="1:7" ht="20.25" customHeight="1">
      <c r="A46" s="61" t="s">
        <v>189</v>
      </c>
      <c r="B46" s="61"/>
      <c r="C46" s="164"/>
      <c r="D46" s="164"/>
      <c r="E46" s="62" t="s">
        <v>170</v>
      </c>
      <c r="F46" s="63">
        <f>F47</f>
        <v>0</v>
      </c>
      <c r="G46" s="106"/>
    </row>
    <row r="47" spans="1:7" ht="18.75" customHeight="1">
      <c r="A47" s="14" t="s">
        <v>189</v>
      </c>
      <c r="B47" s="14" t="s">
        <v>190</v>
      </c>
      <c r="C47" s="163"/>
      <c r="D47" s="163"/>
      <c r="E47" s="55" t="s">
        <v>304</v>
      </c>
      <c r="F47" s="26">
        <f>F48</f>
        <v>0</v>
      </c>
      <c r="G47" s="99"/>
    </row>
    <row r="48" spans="1:7" ht="43.5" customHeight="1">
      <c r="A48" s="14" t="s">
        <v>189</v>
      </c>
      <c r="B48" s="14" t="s">
        <v>190</v>
      </c>
      <c r="C48" s="163" t="s">
        <v>219</v>
      </c>
      <c r="D48" s="163"/>
      <c r="E48" s="55" t="s">
        <v>460</v>
      </c>
      <c r="F48" s="26">
        <f>F49</f>
        <v>0</v>
      </c>
      <c r="G48" s="99"/>
    </row>
    <row r="49" spans="1:7" ht="40.5" customHeight="1">
      <c r="A49" s="14" t="s">
        <v>189</v>
      </c>
      <c r="B49" s="14" t="s">
        <v>190</v>
      </c>
      <c r="C49" s="163" t="s">
        <v>218</v>
      </c>
      <c r="D49" s="163"/>
      <c r="E49" s="55" t="s">
        <v>478</v>
      </c>
      <c r="F49" s="26">
        <f>F50</f>
        <v>0</v>
      </c>
      <c r="G49" s="99"/>
    </row>
    <row r="50" spans="1:7" ht="29.25" customHeight="1">
      <c r="A50" s="14" t="s">
        <v>189</v>
      </c>
      <c r="B50" s="14" t="s">
        <v>190</v>
      </c>
      <c r="C50" s="163" t="s">
        <v>221</v>
      </c>
      <c r="D50" s="163"/>
      <c r="E50" s="55" t="s">
        <v>305</v>
      </c>
      <c r="F50" s="26">
        <f>SUM(F51:F52)</f>
        <v>0</v>
      </c>
      <c r="G50" s="99"/>
    </row>
    <row r="51" spans="1:7" ht="29.25" customHeight="1">
      <c r="A51" s="18" t="s">
        <v>189</v>
      </c>
      <c r="B51" s="18" t="s">
        <v>190</v>
      </c>
      <c r="C51" s="165" t="s">
        <v>221</v>
      </c>
      <c r="D51" s="165" t="s">
        <v>106</v>
      </c>
      <c r="E51" s="129" t="s">
        <v>110</v>
      </c>
      <c r="F51" s="27">
        <v>0</v>
      </c>
      <c r="G51" s="99"/>
    </row>
    <row r="52" spans="1:8" s="22" customFormat="1" ht="30" customHeight="1">
      <c r="A52" s="18" t="s">
        <v>189</v>
      </c>
      <c r="B52" s="18" t="s">
        <v>190</v>
      </c>
      <c r="C52" s="165" t="s">
        <v>221</v>
      </c>
      <c r="D52" s="165" t="s">
        <v>104</v>
      </c>
      <c r="E52" s="129" t="s">
        <v>113</v>
      </c>
      <c r="F52" s="180">
        <v>0</v>
      </c>
      <c r="G52" s="99"/>
      <c r="H52" s="110"/>
    </row>
    <row r="53" spans="1:7" ht="40.5" customHeight="1">
      <c r="A53" s="61" t="s">
        <v>190</v>
      </c>
      <c r="B53" s="61"/>
      <c r="C53" s="164"/>
      <c r="D53" s="164"/>
      <c r="E53" s="62" t="s">
        <v>306</v>
      </c>
      <c r="F53" s="63">
        <f>F54+F62</f>
        <v>589020</v>
      </c>
      <c r="G53" s="106"/>
    </row>
    <row r="54" spans="1:7" ht="31.5" customHeight="1">
      <c r="A54" s="14" t="s">
        <v>190</v>
      </c>
      <c r="B54" s="14">
        <v>10</v>
      </c>
      <c r="C54" s="163"/>
      <c r="D54" s="163"/>
      <c r="E54" s="55" t="s">
        <v>583</v>
      </c>
      <c r="F54" s="26">
        <f>F55</f>
        <v>559020</v>
      </c>
      <c r="G54" s="99"/>
    </row>
    <row r="55" spans="1:7" ht="42" customHeight="1">
      <c r="A55" s="14" t="s">
        <v>190</v>
      </c>
      <c r="B55" s="14" t="s">
        <v>322</v>
      </c>
      <c r="C55" s="168" t="s">
        <v>122</v>
      </c>
      <c r="D55" s="163"/>
      <c r="E55" s="132" t="s">
        <v>590</v>
      </c>
      <c r="F55" s="26">
        <f>F56</f>
        <v>559020</v>
      </c>
      <c r="G55" s="99"/>
    </row>
    <row r="56" spans="1:7" ht="41.25" customHeight="1">
      <c r="A56" s="14" t="s">
        <v>190</v>
      </c>
      <c r="B56" s="14" t="s">
        <v>322</v>
      </c>
      <c r="C56" s="168" t="s">
        <v>120</v>
      </c>
      <c r="D56" s="163"/>
      <c r="E56" s="219" t="s">
        <v>462</v>
      </c>
      <c r="F56" s="26">
        <f>F57+F58+F60</f>
        <v>559020</v>
      </c>
      <c r="G56" s="99"/>
    </row>
    <row r="57" spans="1:7" ht="27" customHeight="1">
      <c r="A57" s="18" t="s">
        <v>190</v>
      </c>
      <c r="B57" s="18" t="s">
        <v>322</v>
      </c>
      <c r="C57" s="169" t="s">
        <v>121</v>
      </c>
      <c r="D57" s="165" t="s">
        <v>104</v>
      </c>
      <c r="E57" s="131" t="s">
        <v>168</v>
      </c>
      <c r="F57" s="27">
        <v>221000</v>
      </c>
      <c r="G57" s="99"/>
    </row>
    <row r="58" spans="1:7" ht="27" customHeight="1">
      <c r="A58" s="14" t="s">
        <v>190</v>
      </c>
      <c r="B58" s="14" t="s">
        <v>322</v>
      </c>
      <c r="C58" s="168" t="s">
        <v>635</v>
      </c>
      <c r="D58" s="163"/>
      <c r="E58" s="259" t="s">
        <v>636</v>
      </c>
      <c r="F58" s="26">
        <f>F59</f>
        <v>282420</v>
      </c>
      <c r="G58" s="99"/>
    </row>
    <row r="59" spans="1:7" ht="27" customHeight="1">
      <c r="A59" s="18" t="s">
        <v>190</v>
      </c>
      <c r="B59" s="18" t="s">
        <v>322</v>
      </c>
      <c r="C59" s="169" t="s">
        <v>635</v>
      </c>
      <c r="D59" s="165" t="s">
        <v>104</v>
      </c>
      <c r="E59" s="131" t="s">
        <v>168</v>
      </c>
      <c r="F59" s="27">
        <v>282420</v>
      </c>
      <c r="G59" s="99"/>
    </row>
    <row r="60" spans="1:7" ht="27" customHeight="1">
      <c r="A60" s="14" t="s">
        <v>190</v>
      </c>
      <c r="B60" s="14" t="s">
        <v>322</v>
      </c>
      <c r="C60" s="168" t="s">
        <v>637</v>
      </c>
      <c r="D60" s="163"/>
      <c r="E60" s="259" t="s">
        <v>638</v>
      </c>
      <c r="F60" s="26">
        <f>F61</f>
        <v>55600</v>
      </c>
      <c r="G60" s="99"/>
    </row>
    <row r="61" spans="1:7" ht="27" customHeight="1">
      <c r="A61" s="18" t="s">
        <v>190</v>
      </c>
      <c r="B61" s="18" t="s">
        <v>322</v>
      </c>
      <c r="C61" s="169" t="s">
        <v>637</v>
      </c>
      <c r="D61" s="165" t="s">
        <v>104</v>
      </c>
      <c r="E61" s="131" t="s">
        <v>168</v>
      </c>
      <c r="F61" s="27">
        <v>55600</v>
      </c>
      <c r="G61" s="99"/>
    </row>
    <row r="62" spans="1:7" ht="41.25" customHeight="1">
      <c r="A62" s="14" t="s">
        <v>190</v>
      </c>
      <c r="B62" s="14" t="s">
        <v>322</v>
      </c>
      <c r="C62" s="163" t="s">
        <v>219</v>
      </c>
      <c r="D62" s="163"/>
      <c r="E62" s="55" t="s">
        <v>460</v>
      </c>
      <c r="F62" s="26">
        <f>F63</f>
        <v>30000</v>
      </c>
      <c r="G62" s="106"/>
    </row>
    <row r="63" spans="1:7" ht="36.75" customHeight="1">
      <c r="A63" s="14" t="s">
        <v>190</v>
      </c>
      <c r="B63" s="14" t="s">
        <v>322</v>
      </c>
      <c r="C63" s="163" t="s">
        <v>218</v>
      </c>
      <c r="D63" s="163"/>
      <c r="E63" s="55" t="s">
        <v>478</v>
      </c>
      <c r="F63" s="26">
        <f>F64</f>
        <v>30000</v>
      </c>
      <c r="G63" s="99"/>
    </row>
    <row r="64" spans="1:7" ht="44.25" customHeight="1">
      <c r="A64" s="14" t="s">
        <v>190</v>
      </c>
      <c r="B64" s="14" t="s">
        <v>322</v>
      </c>
      <c r="C64" s="163" t="s">
        <v>227</v>
      </c>
      <c r="D64" s="163"/>
      <c r="E64" s="55" t="s">
        <v>307</v>
      </c>
      <c r="F64" s="26">
        <f>F65</f>
        <v>30000</v>
      </c>
      <c r="G64" s="99"/>
    </row>
    <row r="65" spans="1:7" ht="30" customHeight="1">
      <c r="A65" s="18" t="s">
        <v>190</v>
      </c>
      <c r="B65" s="18" t="s">
        <v>322</v>
      </c>
      <c r="C65" s="165" t="s">
        <v>227</v>
      </c>
      <c r="D65" s="165" t="s">
        <v>104</v>
      </c>
      <c r="E65" s="129" t="s">
        <v>113</v>
      </c>
      <c r="F65" s="27">
        <v>30000</v>
      </c>
      <c r="G65" s="99"/>
    </row>
    <row r="66" spans="1:7" ht="30" customHeight="1">
      <c r="A66" s="61" t="s">
        <v>191</v>
      </c>
      <c r="B66" s="61"/>
      <c r="C66" s="164"/>
      <c r="D66" s="164"/>
      <c r="E66" s="62" t="s">
        <v>172</v>
      </c>
      <c r="F66" s="63">
        <f>F67+F72</f>
        <v>6467400</v>
      </c>
      <c r="G66" s="99"/>
    </row>
    <row r="67" spans="1:7" ht="30" customHeight="1">
      <c r="A67" s="14" t="s">
        <v>191</v>
      </c>
      <c r="B67" s="14" t="s">
        <v>187</v>
      </c>
      <c r="C67" s="163"/>
      <c r="D67" s="163"/>
      <c r="E67" s="55" t="s">
        <v>173</v>
      </c>
      <c r="F67" s="26">
        <f>F68</f>
        <v>40000</v>
      </c>
      <c r="G67" s="99"/>
    </row>
    <row r="68" spans="1:7" ht="38.25">
      <c r="A68" s="14" t="s">
        <v>191</v>
      </c>
      <c r="B68" s="14" t="s">
        <v>187</v>
      </c>
      <c r="C68" s="163" t="s">
        <v>209</v>
      </c>
      <c r="D68" s="163"/>
      <c r="E68" s="114" t="s">
        <v>584</v>
      </c>
      <c r="F68" s="26">
        <f>F69</f>
        <v>40000</v>
      </c>
      <c r="G68" s="99"/>
    </row>
    <row r="69" spans="1:7" ht="29.25" customHeight="1">
      <c r="A69" s="14" t="s">
        <v>191</v>
      </c>
      <c r="B69" s="14" t="s">
        <v>187</v>
      </c>
      <c r="C69" s="163" t="s">
        <v>213</v>
      </c>
      <c r="D69" s="163"/>
      <c r="E69" s="114" t="s">
        <v>224</v>
      </c>
      <c r="F69" s="26">
        <f>F70</f>
        <v>40000</v>
      </c>
      <c r="G69" s="108"/>
    </row>
    <row r="70" spans="1:7" ht="29.25" customHeight="1">
      <c r="A70" s="14" t="s">
        <v>191</v>
      </c>
      <c r="B70" s="14" t="s">
        <v>187</v>
      </c>
      <c r="C70" s="163" t="s">
        <v>464</v>
      </c>
      <c r="D70" s="163"/>
      <c r="E70" s="55" t="s">
        <v>174</v>
      </c>
      <c r="F70" s="26">
        <f>F71</f>
        <v>40000</v>
      </c>
      <c r="G70" s="108"/>
    </row>
    <row r="71" spans="1:7" ht="29.25" customHeight="1">
      <c r="A71" s="18" t="s">
        <v>191</v>
      </c>
      <c r="B71" s="18" t="s">
        <v>187</v>
      </c>
      <c r="C71" s="165" t="s">
        <v>464</v>
      </c>
      <c r="D71" s="165" t="s">
        <v>104</v>
      </c>
      <c r="E71" s="129" t="s">
        <v>113</v>
      </c>
      <c r="F71" s="27">
        <v>40000</v>
      </c>
      <c r="G71" s="108"/>
    </row>
    <row r="72" spans="1:7" ht="15.75">
      <c r="A72" s="120" t="s">
        <v>191</v>
      </c>
      <c r="B72" s="120" t="s">
        <v>195</v>
      </c>
      <c r="C72" s="163"/>
      <c r="D72" s="173"/>
      <c r="E72" s="55" t="s">
        <v>463</v>
      </c>
      <c r="F72" s="26">
        <f>F73+F79</f>
        <v>6427400</v>
      </c>
      <c r="G72" s="108"/>
    </row>
    <row r="73" spans="1:7" ht="42.75" customHeight="1">
      <c r="A73" s="120" t="s">
        <v>191</v>
      </c>
      <c r="B73" s="120" t="s">
        <v>195</v>
      </c>
      <c r="C73" s="163" t="s">
        <v>229</v>
      </c>
      <c r="D73" s="173"/>
      <c r="E73" s="128" t="s">
        <v>591</v>
      </c>
      <c r="F73" s="26">
        <f>F74</f>
        <v>5551000</v>
      </c>
      <c r="G73" s="99"/>
    </row>
    <row r="74" spans="1:7" ht="15.75">
      <c r="A74" s="14" t="s">
        <v>191</v>
      </c>
      <c r="B74" s="14" t="s">
        <v>195</v>
      </c>
      <c r="C74" s="163" t="s">
        <v>230</v>
      </c>
      <c r="D74" s="173"/>
      <c r="E74" s="128" t="s">
        <v>292</v>
      </c>
      <c r="F74" s="26">
        <f>F76+F77</f>
        <v>5551000</v>
      </c>
      <c r="G74" s="99"/>
    </row>
    <row r="75" spans="1:7" ht="25.5">
      <c r="A75" s="14" t="s">
        <v>191</v>
      </c>
      <c r="B75" s="14" t="s">
        <v>195</v>
      </c>
      <c r="C75" s="163" t="s">
        <v>465</v>
      </c>
      <c r="D75" s="173"/>
      <c r="E75" s="128" t="s">
        <v>466</v>
      </c>
      <c r="F75" s="26">
        <f>F76</f>
        <v>500000</v>
      </c>
      <c r="G75" s="99"/>
    </row>
    <row r="76" spans="1:7" ht="25.5">
      <c r="A76" s="18" t="s">
        <v>191</v>
      </c>
      <c r="B76" s="18" t="s">
        <v>195</v>
      </c>
      <c r="C76" s="165" t="s">
        <v>465</v>
      </c>
      <c r="D76" s="174" t="s">
        <v>104</v>
      </c>
      <c r="E76" s="129" t="s">
        <v>103</v>
      </c>
      <c r="F76" s="27">
        <v>500000</v>
      </c>
      <c r="G76" s="99"/>
    </row>
    <row r="77" spans="1:7" ht="72.75" customHeight="1">
      <c r="A77" s="14" t="s">
        <v>191</v>
      </c>
      <c r="B77" s="14" t="s">
        <v>195</v>
      </c>
      <c r="C77" s="163" t="s">
        <v>639</v>
      </c>
      <c r="D77" s="173"/>
      <c r="E77" s="128" t="s">
        <v>640</v>
      </c>
      <c r="F77" s="26">
        <f>F78</f>
        <v>5051000</v>
      </c>
      <c r="G77" s="99"/>
    </row>
    <row r="78" spans="1:7" ht="25.5">
      <c r="A78" s="18" t="s">
        <v>191</v>
      </c>
      <c r="B78" s="18" t="s">
        <v>195</v>
      </c>
      <c r="C78" s="165" t="s">
        <v>639</v>
      </c>
      <c r="D78" s="174" t="s">
        <v>104</v>
      </c>
      <c r="E78" s="129" t="s">
        <v>103</v>
      </c>
      <c r="F78" s="27">
        <v>5051000</v>
      </c>
      <c r="G78" s="99"/>
    </row>
    <row r="79" spans="1:7" ht="44.25" customHeight="1">
      <c r="A79" s="120" t="s">
        <v>191</v>
      </c>
      <c r="B79" s="120" t="s">
        <v>195</v>
      </c>
      <c r="C79" s="163" t="s">
        <v>219</v>
      </c>
      <c r="D79" s="173"/>
      <c r="E79" s="58" t="s">
        <v>467</v>
      </c>
      <c r="F79" s="26">
        <f>F80</f>
        <v>876400</v>
      </c>
      <c r="G79" s="106"/>
    </row>
    <row r="80" spans="1:7" ht="39.75" customHeight="1">
      <c r="A80" s="120" t="s">
        <v>191</v>
      </c>
      <c r="B80" s="120" t="s">
        <v>195</v>
      </c>
      <c r="C80" s="163" t="s">
        <v>218</v>
      </c>
      <c r="D80" s="173"/>
      <c r="E80" s="128" t="s">
        <v>456</v>
      </c>
      <c r="F80" s="26">
        <f>F81</f>
        <v>876400</v>
      </c>
      <c r="G80" s="100"/>
    </row>
    <row r="81" spans="1:7" ht="30.75" customHeight="1">
      <c r="A81" s="120" t="s">
        <v>191</v>
      </c>
      <c r="B81" s="120" t="s">
        <v>195</v>
      </c>
      <c r="C81" s="163" t="s">
        <v>370</v>
      </c>
      <c r="D81" s="173"/>
      <c r="E81" s="128" t="s">
        <v>468</v>
      </c>
      <c r="F81" s="26">
        <f>F82</f>
        <v>876400</v>
      </c>
      <c r="G81" s="100"/>
    </row>
    <row r="82" spans="1:7" ht="30" customHeight="1">
      <c r="A82" s="123" t="s">
        <v>191</v>
      </c>
      <c r="B82" s="123" t="s">
        <v>195</v>
      </c>
      <c r="C82" s="165" t="s">
        <v>370</v>
      </c>
      <c r="D82" s="174" t="s">
        <v>104</v>
      </c>
      <c r="E82" s="129" t="s">
        <v>103</v>
      </c>
      <c r="F82" s="27">
        <v>876400</v>
      </c>
      <c r="G82" s="100"/>
    </row>
    <row r="83" spans="1:7" ht="32.25" customHeight="1">
      <c r="A83" s="91" t="s">
        <v>192</v>
      </c>
      <c r="B83" s="91"/>
      <c r="C83" s="164"/>
      <c r="D83" s="164"/>
      <c r="E83" s="62" t="s">
        <v>308</v>
      </c>
      <c r="F83" s="63">
        <f>F84+F89+F109</f>
        <v>2549000</v>
      </c>
      <c r="G83" s="100"/>
    </row>
    <row r="84" spans="1:7" ht="15.75">
      <c r="A84" s="14" t="s">
        <v>192</v>
      </c>
      <c r="B84" s="14" t="s">
        <v>189</v>
      </c>
      <c r="C84" s="163"/>
      <c r="D84" s="163"/>
      <c r="E84" s="55" t="s">
        <v>309</v>
      </c>
      <c r="F84" s="26">
        <f>F85</f>
        <v>50000</v>
      </c>
      <c r="G84" s="100"/>
    </row>
    <row r="85" spans="1:7" ht="37.5" customHeight="1">
      <c r="A85" s="14" t="s">
        <v>192</v>
      </c>
      <c r="B85" s="14" t="s">
        <v>189</v>
      </c>
      <c r="C85" s="152" t="s">
        <v>379</v>
      </c>
      <c r="D85" s="163"/>
      <c r="E85" s="119" t="s">
        <v>469</v>
      </c>
      <c r="F85" s="26">
        <f>F86</f>
        <v>50000</v>
      </c>
      <c r="G85" s="99"/>
    </row>
    <row r="86" spans="1:7" ht="37.5" customHeight="1">
      <c r="A86" s="14" t="s">
        <v>192</v>
      </c>
      <c r="B86" s="14" t="s">
        <v>189</v>
      </c>
      <c r="C86" s="152" t="s">
        <v>380</v>
      </c>
      <c r="D86" s="163"/>
      <c r="E86" s="213" t="s">
        <v>470</v>
      </c>
      <c r="F86" s="49">
        <f>F88</f>
        <v>50000</v>
      </c>
      <c r="G86" s="99"/>
    </row>
    <row r="87" spans="1:7" ht="37.5" customHeight="1">
      <c r="A87" s="14" t="s">
        <v>192</v>
      </c>
      <c r="B87" s="14" t="s">
        <v>189</v>
      </c>
      <c r="C87" s="152" t="s">
        <v>471</v>
      </c>
      <c r="D87" s="163"/>
      <c r="E87" s="214" t="s">
        <v>472</v>
      </c>
      <c r="F87" s="49">
        <f>F88</f>
        <v>50000</v>
      </c>
      <c r="G87" s="99"/>
    </row>
    <row r="88" spans="1:7" ht="36.75" customHeight="1">
      <c r="A88" s="18" t="s">
        <v>192</v>
      </c>
      <c r="B88" s="18" t="s">
        <v>189</v>
      </c>
      <c r="C88" s="170" t="s">
        <v>471</v>
      </c>
      <c r="D88" s="165" t="s">
        <v>104</v>
      </c>
      <c r="E88" s="129" t="s">
        <v>113</v>
      </c>
      <c r="F88" s="50">
        <v>50000</v>
      </c>
      <c r="G88" s="99"/>
    </row>
    <row r="89" spans="1:7" ht="15" customHeight="1">
      <c r="A89" s="14" t="s">
        <v>192</v>
      </c>
      <c r="B89" s="14" t="s">
        <v>190</v>
      </c>
      <c r="C89" s="163"/>
      <c r="D89" s="163"/>
      <c r="E89" s="55" t="s">
        <v>312</v>
      </c>
      <c r="F89" s="26">
        <f>F90+F100+F94+F97</f>
        <v>2399000</v>
      </c>
      <c r="G89" s="99"/>
    </row>
    <row r="90" spans="1:7" ht="15.75" hidden="1">
      <c r="A90" s="14"/>
      <c r="B90" s="14"/>
      <c r="C90" s="163"/>
      <c r="D90" s="163"/>
      <c r="E90" s="151"/>
      <c r="F90" s="26"/>
      <c r="G90" s="99"/>
    </row>
    <row r="91" spans="1:7" ht="15.75" hidden="1">
      <c r="A91" s="14"/>
      <c r="B91" s="14"/>
      <c r="C91" s="163"/>
      <c r="D91" s="163"/>
      <c r="E91" s="55"/>
      <c r="F91" s="26"/>
      <c r="G91" s="99"/>
    </row>
    <row r="92" spans="1:7" ht="15.75" hidden="1">
      <c r="A92" s="14"/>
      <c r="B92" s="14"/>
      <c r="C92" s="163"/>
      <c r="D92" s="163"/>
      <c r="E92" s="55"/>
      <c r="F92" s="26"/>
      <c r="G92" s="99"/>
    </row>
    <row r="93" spans="1:7" ht="15.75" hidden="1">
      <c r="A93" s="18"/>
      <c r="B93" s="18"/>
      <c r="C93" s="165"/>
      <c r="D93" s="165"/>
      <c r="E93" s="129"/>
      <c r="F93" s="27"/>
      <c r="G93" s="99"/>
    </row>
    <row r="94" spans="1:7" ht="51">
      <c r="A94" s="14" t="s">
        <v>231</v>
      </c>
      <c r="B94" s="14" t="s">
        <v>190</v>
      </c>
      <c r="C94" s="163" t="s">
        <v>550</v>
      </c>
      <c r="D94" s="163"/>
      <c r="E94" s="128" t="s">
        <v>573</v>
      </c>
      <c r="F94" s="26">
        <f>F95</f>
        <v>125000</v>
      </c>
      <c r="G94" s="99"/>
    </row>
    <row r="95" spans="1:7" ht="25.5">
      <c r="A95" s="14" t="s">
        <v>231</v>
      </c>
      <c r="B95" s="14" t="s">
        <v>190</v>
      </c>
      <c r="C95" s="163" t="s">
        <v>550</v>
      </c>
      <c r="D95" s="163"/>
      <c r="E95" s="128" t="s">
        <v>574</v>
      </c>
      <c r="F95" s="26">
        <f>F96</f>
        <v>125000</v>
      </c>
      <c r="G95" s="99"/>
    </row>
    <row r="96" spans="1:7" ht="42.75" customHeight="1">
      <c r="A96" s="18" t="s">
        <v>231</v>
      </c>
      <c r="B96" s="18" t="s">
        <v>190</v>
      </c>
      <c r="C96" s="165" t="s">
        <v>550</v>
      </c>
      <c r="D96" s="165" t="s">
        <v>104</v>
      </c>
      <c r="E96" s="129" t="s">
        <v>113</v>
      </c>
      <c r="F96" s="27">
        <v>125000</v>
      </c>
      <c r="G96" s="99"/>
    </row>
    <row r="97" spans="1:7" ht="31.5" customHeight="1" hidden="1">
      <c r="A97" s="14"/>
      <c r="B97" s="14"/>
      <c r="C97" s="163"/>
      <c r="D97" s="163"/>
      <c r="E97" s="128"/>
      <c r="F97" s="26"/>
      <c r="G97" s="99"/>
    </row>
    <row r="98" spans="1:7" ht="41.25" customHeight="1" hidden="1">
      <c r="A98" s="14"/>
      <c r="B98" s="14"/>
      <c r="C98" s="163"/>
      <c r="D98" s="163"/>
      <c r="E98" s="128"/>
      <c r="F98" s="26"/>
      <c r="G98" s="99"/>
    </row>
    <row r="99" spans="1:7" ht="34.5" customHeight="1" hidden="1">
      <c r="A99" s="18"/>
      <c r="B99" s="18"/>
      <c r="C99" s="165"/>
      <c r="D99" s="165"/>
      <c r="E99" s="129"/>
      <c r="F99" s="27"/>
      <c r="G99" s="99"/>
    </row>
    <row r="100" spans="1:7" ht="42" customHeight="1">
      <c r="A100" s="14" t="s">
        <v>192</v>
      </c>
      <c r="B100" s="14" t="s">
        <v>190</v>
      </c>
      <c r="C100" s="163" t="s">
        <v>219</v>
      </c>
      <c r="D100" s="163"/>
      <c r="E100" s="55" t="s">
        <v>460</v>
      </c>
      <c r="F100" s="26">
        <f>F101</f>
        <v>2274000</v>
      </c>
      <c r="G100" s="99"/>
    </row>
    <row r="101" spans="1:7" ht="18.75" customHeight="1">
      <c r="A101" s="14" t="s">
        <v>192</v>
      </c>
      <c r="B101" s="14" t="s">
        <v>190</v>
      </c>
      <c r="C101" s="163" t="s">
        <v>234</v>
      </c>
      <c r="D101" s="163"/>
      <c r="E101" s="55" t="s">
        <v>178</v>
      </c>
      <c r="F101" s="26">
        <f>F102</f>
        <v>2274000</v>
      </c>
      <c r="G101" s="99"/>
    </row>
    <row r="102" spans="1:7" ht="18.75" customHeight="1">
      <c r="A102" s="14" t="s">
        <v>192</v>
      </c>
      <c r="B102" s="14" t="s">
        <v>190</v>
      </c>
      <c r="C102" s="163" t="s">
        <v>246</v>
      </c>
      <c r="D102" s="163"/>
      <c r="E102" s="55" t="s">
        <v>312</v>
      </c>
      <c r="F102" s="26">
        <f>F103+F105+F107</f>
        <v>2274000</v>
      </c>
      <c r="G102" s="99"/>
    </row>
    <row r="103" spans="1:7" ht="15.75">
      <c r="A103" s="14" t="s">
        <v>192</v>
      </c>
      <c r="B103" s="14" t="s">
        <v>190</v>
      </c>
      <c r="C103" s="163" t="s">
        <v>245</v>
      </c>
      <c r="D103" s="163"/>
      <c r="E103" s="55" t="s">
        <v>313</v>
      </c>
      <c r="F103" s="26">
        <f>F104</f>
        <v>404000</v>
      </c>
      <c r="G103" s="99"/>
    </row>
    <row r="104" spans="1:7" ht="31.5" customHeight="1">
      <c r="A104" s="44" t="s">
        <v>192</v>
      </c>
      <c r="B104" s="44" t="s">
        <v>190</v>
      </c>
      <c r="C104" s="171" t="s">
        <v>245</v>
      </c>
      <c r="D104" s="171" t="s">
        <v>104</v>
      </c>
      <c r="E104" s="129" t="s">
        <v>113</v>
      </c>
      <c r="F104" s="27">
        <v>404000</v>
      </c>
      <c r="G104" s="99"/>
    </row>
    <row r="105" spans="1:7" ht="15.75">
      <c r="A105" s="14" t="s">
        <v>192</v>
      </c>
      <c r="B105" s="14" t="s">
        <v>190</v>
      </c>
      <c r="C105" s="163" t="s">
        <v>244</v>
      </c>
      <c r="D105" s="163"/>
      <c r="E105" s="55" t="s">
        <v>180</v>
      </c>
      <c r="F105" s="26">
        <f>F106</f>
        <v>1155000</v>
      </c>
      <c r="G105" s="106"/>
    </row>
    <row r="106" spans="1:7" ht="32.25" customHeight="1">
      <c r="A106" s="18" t="s">
        <v>192</v>
      </c>
      <c r="B106" s="18" t="s">
        <v>190</v>
      </c>
      <c r="C106" s="165" t="s">
        <v>244</v>
      </c>
      <c r="D106" s="165" t="s">
        <v>104</v>
      </c>
      <c r="E106" s="129" t="s">
        <v>113</v>
      </c>
      <c r="F106" s="27">
        <v>1155000</v>
      </c>
      <c r="G106" s="99"/>
    </row>
    <row r="107" spans="1:7" ht="37.5" customHeight="1">
      <c r="A107" s="14" t="s">
        <v>192</v>
      </c>
      <c r="B107" s="14" t="s">
        <v>190</v>
      </c>
      <c r="C107" s="163" t="s">
        <v>243</v>
      </c>
      <c r="D107" s="163"/>
      <c r="E107" s="55" t="s">
        <v>181</v>
      </c>
      <c r="F107" s="26">
        <f>SUM(F108:F108)</f>
        <v>715000</v>
      </c>
      <c r="G107" s="99"/>
    </row>
    <row r="108" spans="1:7" ht="27" customHeight="1">
      <c r="A108" s="18" t="s">
        <v>192</v>
      </c>
      <c r="B108" s="18" t="s">
        <v>190</v>
      </c>
      <c r="C108" s="165" t="s">
        <v>243</v>
      </c>
      <c r="D108" s="165" t="s">
        <v>104</v>
      </c>
      <c r="E108" s="129" t="s">
        <v>113</v>
      </c>
      <c r="F108" s="27">
        <v>715000</v>
      </c>
      <c r="G108" s="99"/>
    </row>
    <row r="109" spans="1:7" ht="27" customHeight="1">
      <c r="A109" s="260" t="s">
        <v>192</v>
      </c>
      <c r="B109" s="260" t="s">
        <v>192</v>
      </c>
      <c r="C109" s="261" t="s">
        <v>226</v>
      </c>
      <c r="D109" s="261"/>
      <c r="E109" s="264" t="s">
        <v>549</v>
      </c>
      <c r="F109" s="263">
        <f>F110</f>
        <v>100000</v>
      </c>
      <c r="G109" s="99"/>
    </row>
    <row r="110" spans="1:7" ht="27" customHeight="1">
      <c r="A110" s="14" t="s">
        <v>192</v>
      </c>
      <c r="B110" s="14" t="s">
        <v>192</v>
      </c>
      <c r="C110" s="163" t="s">
        <v>225</v>
      </c>
      <c r="D110" s="163"/>
      <c r="E110" s="55" t="s">
        <v>473</v>
      </c>
      <c r="F110" s="27">
        <f>F111</f>
        <v>100000</v>
      </c>
      <c r="G110" s="99"/>
    </row>
    <row r="111" spans="1:7" ht="27" customHeight="1">
      <c r="A111" s="14" t="s">
        <v>192</v>
      </c>
      <c r="B111" s="14" t="s">
        <v>192</v>
      </c>
      <c r="C111" s="163" t="s">
        <v>474</v>
      </c>
      <c r="D111" s="163"/>
      <c r="E111" s="55" t="s">
        <v>205</v>
      </c>
      <c r="F111" s="27">
        <f>F112</f>
        <v>100000</v>
      </c>
      <c r="G111" s="99"/>
    </row>
    <row r="112" spans="1:7" ht="27" customHeight="1">
      <c r="A112" s="18" t="s">
        <v>192</v>
      </c>
      <c r="B112" s="18" t="s">
        <v>192</v>
      </c>
      <c r="C112" s="165" t="s">
        <v>474</v>
      </c>
      <c r="D112" s="165" t="s">
        <v>104</v>
      </c>
      <c r="E112" s="129" t="s">
        <v>113</v>
      </c>
      <c r="F112" s="27">
        <v>100000</v>
      </c>
      <c r="G112" s="99"/>
    </row>
    <row r="113" spans="1:7" ht="27" customHeight="1">
      <c r="A113" s="260" t="s">
        <v>641</v>
      </c>
      <c r="B113" s="260" t="s">
        <v>192</v>
      </c>
      <c r="C113" s="261" t="s">
        <v>575</v>
      </c>
      <c r="D113" s="261"/>
      <c r="E113" s="262" t="s">
        <v>585</v>
      </c>
      <c r="F113" s="263">
        <f>F114</f>
        <v>750000</v>
      </c>
      <c r="G113" s="99"/>
    </row>
    <row r="114" spans="1:7" ht="27" customHeight="1">
      <c r="A114" s="14" t="s">
        <v>641</v>
      </c>
      <c r="B114" s="14" t="s">
        <v>192</v>
      </c>
      <c r="C114" s="163" t="s">
        <v>576</v>
      </c>
      <c r="D114" s="163"/>
      <c r="E114" s="128" t="s">
        <v>551</v>
      </c>
      <c r="F114" s="27">
        <f>F115</f>
        <v>750000</v>
      </c>
      <c r="G114" s="99"/>
    </row>
    <row r="115" spans="1:7" ht="27" customHeight="1">
      <c r="A115" s="18" t="s">
        <v>641</v>
      </c>
      <c r="B115" s="18" t="s">
        <v>192</v>
      </c>
      <c r="C115" s="165" t="s">
        <v>576</v>
      </c>
      <c r="D115" s="165" t="s">
        <v>104</v>
      </c>
      <c r="E115" s="129" t="s">
        <v>113</v>
      </c>
      <c r="F115" s="27">
        <v>750000</v>
      </c>
      <c r="G115" s="99"/>
    </row>
    <row r="116" spans="1:7" ht="16.5">
      <c r="A116" s="61" t="s">
        <v>194</v>
      </c>
      <c r="B116" s="61"/>
      <c r="C116" s="164"/>
      <c r="D116" s="164"/>
      <c r="E116" s="62" t="s">
        <v>182</v>
      </c>
      <c r="F116" s="63">
        <f>F117+F129</f>
        <v>5789669</v>
      </c>
      <c r="G116" s="99"/>
    </row>
    <row r="117" spans="1:7" ht="26.25" customHeight="1">
      <c r="A117" s="14" t="s">
        <v>194</v>
      </c>
      <c r="B117" s="14" t="s">
        <v>187</v>
      </c>
      <c r="C117" s="163"/>
      <c r="D117" s="163"/>
      <c r="E117" s="55" t="s">
        <v>183</v>
      </c>
      <c r="F117" s="26">
        <f>F122+F118</f>
        <v>4549069</v>
      </c>
      <c r="G117" s="99"/>
    </row>
    <row r="118" spans="1:7" ht="39" customHeight="1">
      <c r="A118" s="14" t="s">
        <v>194</v>
      </c>
      <c r="B118" s="14" t="s">
        <v>187</v>
      </c>
      <c r="C118" s="163" t="s">
        <v>475</v>
      </c>
      <c r="D118" s="163"/>
      <c r="E118" s="55" t="s">
        <v>552</v>
      </c>
      <c r="F118" s="26">
        <f>F119</f>
        <v>0</v>
      </c>
      <c r="G118" s="99"/>
    </row>
    <row r="119" spans="1:7" ht="39.75" customHeight="1">
      <c r="A119" s="14" t="s">
        <v>194</v>
      </c>
      <c r="B119" s="14" t="s">
        <v>187</v>
      </c>
      <c r="C119" s="163" t="s">
        <v>476</v>
      </c>
      <c r="D119" s="163"/>
      <c r="E119" s="55" t="s">
        <v>553</v>
      </c>
      <c r="F119" s="26">
        <f>F120</f>
        <v>0</v>
      </c>
      <c r="G119" s="99"/>
    </row>
    <row r="120" spans="1:7" ht="29.25" customHeight="1">
      <c r="A120" s="14" t="s">
        <v>194</v>
      </c>
      <c r="B120" s="14" t="s">
        <v>187</v>
      </c>
      <c r="C120" s="163" t="s">
        <v>477</v>
      </c>
      <c r="D120" s="163"/>
      <c r="E120" s="55" t="s">
        <v>554</v>
      </c>
      <c r="F120" s="26">
        <f>F121</f>
        <v>0</v>
      </c>
      <c r="G120" s="99"/>
    </row>
    <row r="121" spans="1:7" ht="27" customHeight="1">
      <c r="A121" s="18" t="s">
        <v>194</v>
      </c>
      <c r="B121" s="18" t="s">
        <v>187</v>
      </c>
      <c r="C121" s="165" t="s">
        <v>477</v>
      </c>
      <c r="D121" s="165" t="s">
        <v>104</v>
      </c>
      <c r="E121" s="129" t="s">
        <v>113</v>
      </c>
      <c r="F121" s="27">
        <v>0</v>
      </c>
      <c r="G121" s="99"/>
    </row>
    <row r="122" spans="1:7" ht="39.75" customHeight="1">
      <c r="A122" s="14" t="s">
        <v>194</v>
      </c>
      <c r="B122" s="14" t="s">
        <v>187</v>
      </c>
      <c r="C122" s="163" t="s">
        <v>219</v>
      </c>
      <c r="D122" s="163"/>
      <c r="E122" s="55" t="s">
        <v>460</v>
      </c>
      <c r="F122" s="26">
        <f>F123</f>
        <v>4549069</v>
      </c>
      <c r="G122" s="99"/>
    </row>
    <row r="123" spans="1:7" ht="17.25" customHeight="1">
      <c r="A123" s="14" t="s">
        <v>194</v>
      </c>
      <c r="B123" s="14" t="s">
        <v>187</v>
      </c>
      <c r="C123" s="163" t="s">
        <v>218</v>
      </c>
      <c r="D123" s="163"/>
      <c r="E123" s="55" t="s">
        <v>478</v>
      </c>
      <c r="F123" s="26">
        <f>F124+F127</f>
        <v>4549069</v>
      </c>
      <c r="G123" s="99"/>
    </row>
    <row r="124" spans="1:7" ht="28.5" customHeight="1">
      <c r="A124" s="14" t="s">
        <v>194</v>
      </c>
      <c r="B124" s="14" t="s">
        <v>187</v>
      </c>
      <c r="C124" s="163" t="s">
        <v>220</v>
      </c>
      <c r="D124" s="163"/>
      <c r="E124" s="55" t="s">
        <v>314</v>
      </c>
      <c r="F124" s="26">
        <f>SUM(F125:F126)</f>
        <v>4509900</v>
      </c>
      <c r="G124" s="99"/>
    </row>
    <row r="125" spans="1:8" s="22" customFormat="1" ht="24.75" customHeight="1">
      <c r="A125" s="18" t="s">
        <v>194</v>
      </c>
      <c r="B125" s="18" t="s">
        <v>187</v>
      </c>
      <c r="C125" s="165" t="s">
        <v>220</v>
      </c>
      <c r="D125" s="165" t="s">
        <v>112</v>
      </c>
      <c r="E125" s="56" t="s">
        <v>119</v>
      </c>
      <c r="F125" s="27">
        <v>2643200</v>
      </c>
      <c r="G125" s="99"/>
      <c r="H125" s="110"/>
    </row>
    <row r="126" spans="1:8" s="22" customFormat="1" ht="40.5" customHeight="1">
      <c r="A126" s="18" t="s">
        <v>194</v>
      </c>
      <c r="B126" s="18" t="s">
        <v>187</v>
      </c>
      <c r="C126" s="165" t="s">
        <v>220</v>
      </c>
      <c r="D126" s="165" t="s">
        <v>104</v>
      </c>
      <c r="E126" s="129" t="s">
        <v>113</v>
      </c>
      <c r="F126" s="27">
        <v>1866700</v>
      </c>
      <c r="G126" s="99"/>
      <c r="H126" s="110"/>
    </row>
    <row r="127" spans="1:8" s="22" customFormat="1" ht="40.5" customHeight="1">
      <c r="A127" s="14" t="s">
        <v>194</v>
      </c>
      <c r="B127" s="14" t="s">
        <v>187</v>
      </c>
      <c r="C127" s="163" t="s">
        <v>633</v>
      </c>
      <c r="D127" s="163"/>
      <c r="E127" s="55" t="s">
        <v>634</v>
      </c>
      <c r="F127" s="26">
        <f>F128</f>
        <v>39169</v>
      </c>
      <c r="G127" s="99"/>
      <c r="H127" s="110"/>
    </row>
    <row r="128" spans="1:8" s="22" customFormat="1" ht="40.5" customHeight="1">
      <c r="A128" s="18" t="s">
        <v>194</v>
      </c>
      <c r="B128" s="18" t="s">
        <v>187</v>
      </c>
      <c r="C128" s="165" t="s">
        <v>633</v>
      </c>
      <c r="D128" s="165" t="s">
        <v>104</v>
      </c>
      <c r="E128" s="129" t="s">
        <v>113</v>
      </c>
      <c r="F128" s="27">
        <v>39169</v>
      </c>
      <c r="G128" s="99"/>
      <c r="H128" s="110"/>
    </row>
    <row r="129" spans="1:8" s="22" customFormat="1" ht="15.75">
      <c r="A129" s="14" t="s">
        <v>194</v>
      </c>
      <c r="B129" s="14" t="s">
        <v>191</v>
      </c>
      <c r="C129" s="163"/>
      <c r="D129" s="163"/>
      <c r="E129" s="128" t="s">
        <v>586</v>
      </c>
      <c r="F129" s="26">
        <f>F130</f>
        <v>1240600</v>
      </c>
      <c r="G129" s="99"/>
      <c r="H129" s="110"/>
    </row>
    <row r="130" spans="1:8" s="22" customFormat="1" ht="40.5" customHeight="1">
      <c r="A130" s="14" t="s">
        <v>194</v>
      </c>
      <c r="B130" s="14" t="s">
        <v>191</v>
      </c>
      <c r="C130" s="163" t="s">
        <v>219</v>
      </c>
      <c r="D130" s="163"/>
      <c r="E130" s="55" t="s">
        <v>460</v>
      </c>
      <c r="F130" s="26">
        <f>F131</f>
        <v>1240600</v>
      </c>
      <c r="G130" s="99"/>
      <c r="H130" s="110"/>
    </row>
    <row r="131" spans="1:8" s="22" customFormat="1" ht="40.5" customHeight="1">
      <c r="A131" s="14" t="s">
        <v>194</v>
      </c>
      <c r="B131" s="14" t="s">
        <v>191</v>
      </c>
      <c r="C131" s="163" t="s">
        <v>218</v>
      </c>
      <c r="D131" s="163"/>
      <c r="E131" s="55" t="s">
        <v>456</v>
      </c>
      <c r="F131" s="26">
        <f>F132</f>
        <v>1240600</v>
      </c>
      <c r="G131" s="99"/>
      <c r="H131" s="110"/>
    </row>
    <row r="132" spans="1:8" s="22" customFormat="1" ht="63.75">
      <c r="A132" s="14" t="s">
        <v>194</v>
      </c>
      <c r="B132" s="14" t="s">
        <v>191</v>
      </c>
      <c r="C132" s="163" t="s">
        <v>216</v>
      </c>
      <c r="D132" s="163"/>
      <c r="E132" s="55" t="s">
        <v>587</v>
      </c>
      <c r="F132" s="26">
        <f>SUM(F133:F133)</f>
        <v>1240600</v>
      </c>
      <c r="G132" s="99"/>
      <c r="H132" s="110"/>
    </row>
    <row r="133" spans="1:8" s="22" customFormat="1" ht="27.75" customHeight="1">
      <c r="A133" s="18" t="s">
        <v>194</v>
      </c>
      <c r="B133" s="18" t="s">
        <v>191</v>
      </c>
      <c r="C133" s="165" t="s">
        <v>216</v>
      </c>
      <c r="D133" s="165" t="s">
        <v>106</v>
      </c>
      <c r="E133" s="129" t="s">
        <v>110</v>
      </c>
      <c r="F133" s="27">
        <v>1240600</v>
      </c>
      <c r="G133" s="100"/>
      <c r="H133" s="110"/>
    </row>
    <row r="134" spans="1:8" s="22" customFormat="1" ht="33" customHeight="1">
      <c r="A134" s="61">
        <v>10</v>
      </c>
      <c r="B134" s="61"/>
      <c r="C134" s="164"/>
      <c r="D134" s="164"/>
      <c r="E134" s="62" t="s">
        <v>316</v>
      </c>
      <c r="F134" s="63">
        <f>F135+F141</f>
        <v>510000</v>
      </c>
      <c r="G134" s="99"/>
      <c r="H134" s="112"/>
    </row>
    <row r="135" spans="1:8" ht="15.75">
      <c r="A135" s="14">
        <v>10</v>
      </c>
      <c r="B135" s="14" t="s">
        <v>187</v>
      </c>
      <c r="C135" s="163"/>
      <c r="D135" s="163"/>
      <c r="E135" s="55" t="s">
        <v>185</v>
      </c>
      <c r="F135" s="26">
        <f>F136</f>
        <v>490000</v>
      </c>
      <c r="G135" s="99"/>
      <c r="H135" s="112"/>
    </row>
    <row r="136" spans="1:8" ht="42" customHeight="1">
      <c r="A136" s="14">
        <v>10</v>
      </c>
      <c r="B136" s="14" t="s">
        <v>187</v>
      </c>
      <c r="C136" s="163" t="s">
        <v>209</v>
      </c>
      <c r="D136" s="163"/>
      <c r="E136" s="114" t="s">
        <v>592</v>
      </c>
      <c r="F136" s="26">
        <f>F137</f>
        <v>490000</v>
      </c>
      <c r="G136" s="99"/>
      <c r="H136" s="112"/>
    </row>
    <row r="137" spans="1:7" ht="27.75" customHeight="1">
      <c r="A137" s="14" t="s">
        <v>322</v>
      </c>
      <c r="B137" s="14" t="s">
        <v>187</v>
      </c>
      <c r="C137" s="163" t="s">
        <v>213</v>
      </c>
      <c r="D137" s="163"/>
      <c r="E137" s="114" t="s">
        <v>214</v>
      </c>
      <c r="F137" s="49">
        <f>F138</f>
        <v>490000</v>
      </c>
      <c r="G137" s="99"/>
    </row>
    <row r="138" spans="1:7" ht="25.5">
      <c r="A138" s="14" t="s">
        <v>322</v>
      </c>
      <c r="B138" s="14" t="s">
        <v>187</v>
      </c>
      <c r="C138" s="163" t="s">
        <v>211</v>
      </c>
      <c r="D138" s="163"/>
      <c r="E138" s="55" t="s">
        <v>186</v>
      </c>
      <c r="F138" s="26">
        <f>F139</f>
        <v>490000</v>
      </c>
      <c r="G138" s="99"/>
    </row>
    <row r="139" spans="1:7" ht="25.5">
      <c r="A139" s="14">
        <v>10</v>
      </c>
      <c r="B139" s="14" t="s">
        <v>187</v>
      </c>
      <c r="C139" s="163" t="s">
        <v>212</v>
      </c>
      <c r="D139" s="163"/>
      <c r="E139" s="55" t="s">
        <v>485</v>
      </c>
      <c r="F139" s="26">
        <f>F140</f>
        <v>490000</v>
      </c>
      <c r="G139" s="100"/>
    </row>
    <row r="140" spans="1:7" ht="27" customHeight="1">
      <c r="A140" s="18" t="s">
        <v>322</v>
      </c>
      <c r="B140" s="18" t="s">
        <v>187</v>
      </c>
      <c r="C140" s="165" t="s">
        <v>212</v>
      </c>
      <c r="D140" s="165" t="s">
        <v>111</v>
      </c>
      <c r="E140" s="56" t="s">
        <v>117</v>
      </c>
      <c r="F140" s="27">
        <v>490000</v>
      </c>
      <c r="G140" s="99"/>
    </row>
    <row r="141" spans="1:7" ht="15.75">
      <c r="A141" s="14">
        <v>10</v>
      </c>
      <c r="B141" s="14" t="s">
        <v>190</v>
      </c>
      <c r="C141" s="163"/>
      <c r="D141" s="163"/>
      <c r="E141" s="55" t="s">
        <v>334</v>
      </c>
      <c r="F141" s="26">
        <f>F142</f>
        <v>20000</v>
      </c>
      <c r="G141" s="99"/>
    </row>
    <row r="142" spans="1:7" ht="54" customHeight="1">
      <c r="A142" s="14">
        <v>10</v>
      </c>
      <c r="B142" s="14" t="s">
        <v>190</v>
      </c>
      <c r="C142" s="163" t="s">
        <v>105</v>
      </c>
      <c r="D142" s="163"/>
      <c r="E142" s="114" t="s">
        <v>481</v>
      </c>
      <c r="F142" s="26">
        <f>F143</f>
        <v>20000</v>
      </c>
      <c r="G142" s="106"/>
    </row>
    <row r="143" spans="1:7" ht="54" customHeight="1">
      <c r="A143" s="14" t="s">
        <v>322</v>
      </c>
      <c r="B143" s="14" t="s">
        <v>190</v>
      </c>
      <c r="C143" s="163" t="s">
        <v>105</v>
      </c>
      <c r="D143" s="163" t="s">
        <v>484</v>
      </c>
      <c r="E143" s="114" t="s">
        <v>482</v>
      </c>
      <c r="F143" s="49">
        <f>F144</f>
        <v>20000</v>
      </c>
      <c r="G143" s="99"/>
    </row>
    <row r="144" spans="1:7" ht="15.75">
      <c r="A144" s="14" t="s">
        <v>322</v>
      </c>
      <c r="B144" s="14" t="s">
        <v>190</v>
      </c>
      <c r="C144" s="163" t="s">
        <v>105</v>
      </c>
      <c r="D144" s="163" t="s">
        <v>112</v>
      </c>
      <c r="E144" s="55" t="s">
        <v>118</v>
      </c>
      <c r="F144" s="26">
        <f>F145</f>
        <v>20000</v>
      </c>
      <c r="G144" s="99"/>
    </row>
    <row r="145" spans="1:7" ht="27.75" customHeight="1">
      <c r="A145" s="18">
        <v>10</v>
      </c>
      <c r="B145" s="18" t="s">
        <v>190</v>
      </c>
      <c r="C145" s="165" t="s">
        <v>105</v>
      </c>
      <c r="D145" s="165" t="s">
        <v>326</v>
      </c>
      <c r="E145" s="56" t="s">
        <v>483</v>
      </c>
      <c r="F145" s="27">
        <v>20000</v>
      </c>
      <c r="G145" s="100"/>
    </row>
    <row r="146" spans="1:7" ht="20.25" customHeight="1">
      <c r="A146" s="61">
        <v>11</v>
      </c>
      <c r="B146" s="61"/>
      <c r="C146" s="164"/>
      <c r="D146" s="164"/>
      <c r="E146" s="62" t="s">
        <v>196</v>
      </c>
      <c r="F146" s="63">
        <f>F147</f>
        <v>20000</v>
      </c>
      <c r="G146" s="99"/>
    </row>
    <row r="147" spans="1:7" ht="31.5" customHeight="1">
      <c r="A147" s="14">
        <v>11</v>
      </c>
      <c r="B147" s="14" t="s">
        <v>187</v>
      </c>
      <c r="C147" s="163"/>
      <c r="D147" s="163"/>
      <c r="E147" s="55" t="s">
        <v>319</v>
      </c>
      <c r="F147" s="26">
        <f>F148</f>
        <v>20000</v>
      </c>
      <c r="G147" s="99"/>
    </row>
    <row r="148" spans="1:7" ht="25.5">
      <c r="A148" s="14">
        <v>11</v>
      </c>
      <c r="B148" s="14" t="s">
        <v>187</v>
      </c>
      <c r="C148" s="163" t="s">
        <v>207</v>
      </c>
      <c r="D148" s="163"/>
      <c r="E148" s="55" t="s">
        <v>593</v>
      </c>
      <c r="F148" s="26">
        <f>F149</f>
        <v>20000</v>
      </c>
      <c r="G148" s="99"/>
    </row>
    <row r="149" spans="1:7" ht="31.5" customHeight="1">
      <c r="A149" s="14" t="s">
        <v>328</v>
      </c>
      <c r="B149" s="14" t="s">
        <v>187</v>
      </c>
      <c r="C149" s="163" t="s">
        <v>208</v>
      </c>
      <c r="D149" s="163"/>
      <c r="E149" s="55" t="s">
        <v>487</v>
      </c>
      <c r="F149" s="49">
        <f>F150</f>
        <v>20000</v>
      </c>
      <c r="G149" s="99"/>
    </row>
    <row r="150" spans="1:7" ht="40.5" customHeight="1">
      <c r="A150" s="14">
        <v>11</v>
      </c>
      <c r="B150" s="14" t="s">
        <v>187</v>
      </c>
      <c r="C150" s="163" t="s">
        <v>206</v>
      </c>
      <c r="D150" s="163"/>
      <c r="E150" s="55" t="s">
        <v>197</v>
      </c>
      <c r="F150" s="26">
        <f>F151</f>
        <v>20000</v>
      </c>
      <c r="G150" s="99"/>
    </row>
    <row r="151" spans="1:7" ht="42" customHeight="1">
      <c r="A151" s="18" t="s">
        <v>328</v>
      </c>
      <c r="B151" s="18" t="s">
        <v>187</v>
      </c>
      <c r="C151" s="165" t="s">
        <v>206</v>
      </c>
      <c r="D151" s="165" t="s">
        <v>104</v>
      </c>
      <c r="E151" s="129" t="s">
        <v>113</v>
      </c>
      <c r="F151" s="27">
        <v>20000</v>
      </c>
      <c r="G151" s="99"/>
    </row>
    <row r="152" spans="1:6" ht="21.75" customHeight="1">
      <c r="A152" s="45"/>
      <c r="B152" s="45"/>
      <c r="C152" s="172"/>
      <c r="D152" s="172"/>
      <c r="E152" s="59" t="s">
        <v>335</v>
      </c>
      <c r="F152" s="46">
        <f>F7+F46+F53+F66+F83+F116+F134+F146+F113</f>
        <v>24325129</v>
      </c>
    </row>
    <row r="153" ht="33" customHeight="1"/>
    <row r="154" ht="15">
      <c r="H154" s="113"/>
    </row>
  </sheetData>
  <sheetProtection/>
  <mergeCells count="6">
    <mergeCell ref="A2:F2"/>
    <mergeCell ref="C4:C6"/>
    <mergeCell ref="D4:D6"/>
    <mergeCell ref="E4:E6"/>
    <mergeCell ref="A1:C1"/>
    <mergeCell ref="D1:F1"/>
  </mergeCells>
  <printOptions/>
  <pageMargins left="0.42" right="0.32" top="0.4" bottom="0.39" header="0.26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2016-12-29T03:49:57Z</cp:lastPrinted>
  <dcterms:created xsi:type="dcterms:W3CDTF">2006-09-28T05:33:49Z</dcterms:created>
  <dcterms:modified xsi:type="dcterms:W3CDTF">2023-11-14T14:39:34Z</dcterms:modified>
  <cp:category/>
  <cp:version/>
  <cp:contentType/>
  <cp:contentStatus/>
</cp:coreProperties>
</file>