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firstSheet="2" activeTab="13"/>
  </bookViews>
  <sheets>
    <sheet name="№1 ист 24г" sheetId="1" r:id="rId1"/>
    <sheet name="№2 ист.25-26" sheetId="2" r:id="rId2"/>
    <sheet name="№3 Налоги" sheetId="3" r:id="rId3"/>
    <sheet name="№4 дох 2024" sheetId="4" r:id="rId4"/>
    <sheet name="№5 дох 25-26" sheetId="5" r:id="rId5"/>
    <sheet name="№6 Гл.распор." sheetId="6" r:id="rId6"/>
    <sheet name="№7 расход,24г" sheetId="7" r:id="rId7"/>
    <sheet name="№8 расход,25-26" sheetId="8" r:id="rId8"/>
    <sheet name="№9 Вед.стр.24г" sheetId="9" r:id="rId9"/>
    <sheet name="№10 Вед.стр.25-26г" sheetId="10" r:id="rId10"/>
    <sheet name="№11 МП,24г" sheetId="11" r:id="rId11"/>
    <sheet name="№12 МП 25-26" sheetId="12" r:id="rId12"/>
    <sheet name="№13ЖКХ 24" sheetId="13" r:id="rId13"/>
    <sheet name="№14ЖКХ 25-26" sheetId="14" r:id="rId14"/>
  </sheets>
  <definedNames>
    <definedName name="_xlnm.Print_Area" localSheetId="11">'№12 МП 25-26'!$A$1:$I$48</definedName>
    <definedName name="_xlnm.Print_Area" localSheetId="1">'№2 ист.25-26'!$A$1:$D$26</definedName>
    <definedName name="_xlnm.Print_Area" localSheetId="6">'№7 расход,24г'!$A$1:$F$156</definedName>
    <definedName name="_xlnm.Print_Area" localSheetId="7">'№8 расход,25-26'!$A$1:$G$212</definedName>
    <definedName name="_xlnm.Print_Area" localSheetId="8">'№9 Вед.стр.24г'!$A$1:$G$196</definedName>
  </definedNames>
  <calcPr fullCalcOnLoad="1"/>
</workbook>
</file>

<file path=xl/sharedStrings.xml><?xml version="1.0" encoding="utf-8"?>
<sst xmlns="http://schemas.openxmlformats.org/spreadsheetml/2006/main" count="4175" uniqueCount="552">
  <si>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</si>
  <si>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</si>
  <si>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</si>
  <si>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</si>
  <si>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</si>
  <si>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</si>
  <si>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</si>
  <si>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</si>
  <si>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</si>
  <si>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</si>
  <si>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</si>
  <si>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</si>
  <si>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</si>
  <si>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</si>
  <si>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</si>
  <si>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</si>
  <si>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</si>
  <si>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</si>
  <si>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</si>
  <si>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</si>
  <si>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</si>
  <si>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</si>
  <si>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</si>
  <si>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</si>
  <si>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</si>
  <si>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</si>
  <si>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</si>
  <si>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</si>
  <si>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</si>
  <si>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</si>
  <si>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Земельный налог (по обязательствам,     возникшим до 1 января 2006 года) мобилизуемый на территориях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</si>
  <si>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</si>
  <si>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</si>
  <si>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</si>
  <si>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</si>
  <si>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</si>
  <si>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</si>
  <si>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</si>
  <si>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</si>
  <si>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</si>
  <si>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</si>
  <si>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</si>
  <si>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</si>
  <si>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</si>
  <si>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</si>
  <si>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</si>
  <si>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</si>
  <si>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</si>
  <si>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</si>
  <si>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</si>
  <si>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</si>
  <si>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</si>
  <si>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Администрация Устинкинского сельсовета Орджоникидзевского района Республики Хакасия  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</si>
  <si>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</si>
  <si>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</si>
  <si>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</si>
  <si>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</si>
  <si>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</si>
  <si>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</si>
  <si>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</si>
  <si>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</si>
  <si>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</si>
  <si>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</si>
  <si>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</si>
  <si>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</si>
  <si>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</si>
  <si>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</si>
  <si>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</si>
  <si>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</si>
  <si>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</si>
  <si>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</si>
  <si>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</si>
  <si>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</si>
  <si>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</si>
  <si>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</si>
  <si>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</si>
  <si>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</si>
  <si>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</si>
  <si>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</si>
  <si>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</si>
  <si>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</si>
  <si>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</si>
  <si>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</si>
  <si>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</si>
  <si>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</si>
  <si>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</si>
  <si>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</si>
  <si>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</si>
  <si>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Программа комплексного развития системы коммунальной инфраструктуры Устинкинского сельсовета на 2017-2021гг и на перспективу до 2026г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</si>
  <si>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</si>
  <si>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</si>
  <si>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</si>
  <si>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</si>
  <si>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</si>
  <si>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40 1 00 09 050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</si>
  <si>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</si>
  <si>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</si>
  <si>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</si>
  <si>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</si>
  <si>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</si>
  <si>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</si>
  <si>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</si>
  <si>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Социальная политика</t>
  </si>
  <si>
    <t>2 02 15002 10 0000 150</t>
  </si>
  <si>
    <t>2 02 20041 10 0000 150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</si>
  <si>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</si>
  <si>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</si>
  <si>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</si>
  <si>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</si>
  <si>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</si>
  <si>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</si>
  <si>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</si>
  <si>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</si>
  <si>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</si>
  <si>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</si>
  <si>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</si>
  <si>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3 от "22"апреля 2024 г.
</t>
  </si>
  <si>
    <t xml:space="preserve">Приложение  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3 от "22" апреля 2024 г.
</t>
  </si>
  <si>
    <t xml:space="preserve">Приложение  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№3 от "22"апреля 2024
</t>
  </si>
  <si>
    <t xml:space="preserve">Приложение  8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№3 от "22"апреля 2024
</t>
  </si>
  <si>
    <t xml:space="preserve">Приложение 10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№3 от "22" апреля 2024
</t>
  </si>
  <si>
    <t xml:space="preserve">Приложение  11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3 от "22" апреля 2024
</t>
  </si>
  <si>
    <t xml:space="preserve">Приложение  12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3 от "22" апреля 2024
</t>
  </si>
  <si>
    <t xml:space="preserve">Приложение  13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3 от "22" апреля 2024
</t>
  </si>
  <si>
    <t xml:space="preserve">Приложение  14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 № 3 от "22" апреля 2024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</si>
  <si>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</si>
  <si>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</si>
  <si>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</si>
  <si>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1 03 02001 01 0000 110</t>
  </si>
  <si>
    <t>2 02 10000 00 0000 150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</si>
  <si>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</si>
  <si>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</si>
  <si>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</si>
  <si>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</si>
  <si>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</si>
  <si>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</si>
  <si>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2 02 15002 00 0000 150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</si>
  <si>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</si>
  <si>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</si>
  <si>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</si>
  <si>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</si>
  <si>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</si>
  <si>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</si>
  <si>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</si>
  <si>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</si>
  <si>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</si>
  <si>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</si>
  <si>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</si>
  <si>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</si>
  <si>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</si>
  <si>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</si>
  <si>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</si>
  <si>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</si>
  <si>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</si>
  <si>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</si>
  <si>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</si>
  <si>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</si>
  <si>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№п/п</t>
  </si>
  <si>
    <t>Наименование объектов</t>
  </si>
  <si>
    <t>1.</t>
  </si>
  <si>
    <t>Жилищно-коммунальное хозяйство</t>
  </si>
  <si>
    <t>1.1.</t>
  </si>
  <si>
    <t>Капитальный ремонт муниципального жилищного фонда</t>
  </si>
  <si>
    <t>ИТОГО: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</si>
  <si>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</si>
  <si>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</si>
  <si>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</si>
  <si>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</si>
  <si>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>Сумма доходов на 2024 год</t>
  </si>
  <si>
    <t>2 02 16001 00 0000 150</t>
  </si>
  <si>
    <t>2 02 16001 10 0000 150</t>
  </si>
  <si>
    <t xml:space="preserve">Перечень главных  распорядителей средств
          местного  бюджета муниципального образования                    Устинкинский сельсовет
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</si>
  <si>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</si>
  <si>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</si>
  <si>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</si>
  <si>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</si>
  <si>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</si>
  <si>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2024 год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</si>
  <si>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</si>
  <si>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</si>
  <si>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</si>
  <si>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</si>
  <si>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</si>
  <si>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расходов на 2024 год</t>
  </si>
  <si>
    <t>Муниципальная программа «Профилактика безнадзорности и правонарушений несовершеннолетних на территории Устинкинского сельсовета "</t>
  </si>
  <si>
    <t>Муниципальная программа «Комплексного развития транспортной инфраструктуры Устинкинского сельсовета на 2020-2029 годы"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</si>
  <si>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сельсовет"</t>
  </si>
  <si>
    <t>Муниципальная программа "Противодействие экстремизму и профилактика терроризма на территории Устинкинского сельсовета"</t>
  </si>
  <si>
    <t>Муниципальная программа "Комплексное развитие сельских территорий"</t>
  </si>
  <si>
    <t>Сумма на 2024 год</t>
  </si>
  <si>
    <t>Муниципальная программа "Противодействие экстремизму и профилактика терроризма на территории Устинкинского сельсовета "</t>
  </si>
  <si>
    <t>Источники  финансирования дефицита местного бюджета муниципального образования Устинкинский  сельсовет на 2024 год</t>
  </si>
  <si>
    <t>на 2024 год</t>
  </si>
  <si>
    <t xml:space="preserve">Доходы местного бюджета муниципального образования
Устинкинский сельсовет  на  2024 год
</t>
  </si>
  <si>
    <t xml:space="preserve">Доходы местного бюджета муниципального образования
Устинкинский сельсовет  на плановый период 2024-2026 год
</t>
  </si>
  <si>
    <t>Сумма доходов на 2025 год</t>
  </si>
  <si>
    <t>Сумма доходов на 2026 год</t>
  </si>
  <si>
    <t>2 02 20041 00 0000 150</t>
  </si>
  <si>
    <t>Источники  финансирования дефицита местного бюджета муниципального образования Устинкинский  сельсовет на 2025 и 2026  годов</t>
  </si>
  <si>
    <t>на 2025 год</t>
  </si>
  <si>
    <t>на 2026 год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</si>
  <si>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2024 год и на плановый период 2025-2026 годов
</t>
  </si>
  <si>
    <t>на 2024 год и на плановый перид 2025-2026 годов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</si>
  <si>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2024 году  по муниципальному образованию  Устинкинский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</si>
  <si>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2025 и 2026 годов  по муниципальному образованию  Устинкинский сельсовет
</t>
  </si>
  <si>
    <t>Сумма на 2025 год</t>
  </si>
  <si>
    <t>Сумма на 2026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</si>
  <si>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2024 год </t>
  </si>
  <si>
    <t>40100S3450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</si>
  <si>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2024 год</t>
  </si>
  <si>
    <t>18001S1250</t>
  </si>
  <si>
    <t>Мероприятия направленные на поддержку подразделений добровольной пожарной охраны</t>
  </si>
  <si>
    <t>18001S1260</t>
  </si>
  <si>
    <t>Мероприятия направленные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</si>
  <si>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</si>
  <si>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 на 2024 год</t>
  </si>
  <si>
    <t>06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</si>
  <si>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Устинкинский  сельсовет на 2024-2026 года </t>
  </si>
  <si>
    <t>2025 год</t>
  </si>
  <si>
    <t>2026 год</t>
  </si>
  <si>
    <t>15 0 R3 71570</t>
  </si>
  <si>
    <t>Мероприятия по обеспечению безопасности жорожного движения и снижению аварийности на автомобильных дорогах общего пользования местного значения Республики Хакасия и искусственных сооружениях на 2025 г.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</si>
  <si>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 (в том числе на разработку проектной документации) на 2025-2026 год</t>
  </si>
  <si>
    <t xml:space="preserve">Ведомственная структура расходов местного бюджета 
муниципального образования  Устинкинский сельсовет  на 2024 год
</t>
  </si>
  <si>
    <t xml:space="preserve">Ведомственная структура расходов местного бюджета 
муниципального образования  Устинкинский сельсовет  
на плановый период 2025 и 2026 годов
</t>
  </si>
  <si>
    <t>расходов на 2025 год</t>
  </si>
  <si>
    <t>расходов на 2026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</si>
  <si>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2024 год
</t>
  </si>
  <si>
    <t>Расходов на 2024 год</t>
  </si>
  <si>
    <t>15001S1140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</si>
  <si>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"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</si>
  <si>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2024-2026 года
</t>
  </si>
  <si>
    <t>40 1 00 09050</t>
  </si>
  <si>
    <t>13 0 01 S1520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</si>
  <si>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</si>
  <si>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</si>
  <si>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</si>
  <si>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</si>
  <si>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</si>
  <si>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1 08 04020 01 1000 110</t>
  </si>
  <si>
    <t>1 11 05035 10 0000 120</t>
  </si>
  <si>
    <t>1 14 02052 10 0000 410</t>
  </si>
  <si>
    <t>1 14 02053 10 0000 410</t>
  </si>
  <si>
    <t>2 02 02999 10 0000 151</t>
  </si>
  <si>
    <t>Фонд оплаты труда учреждений</t>
  </si>
  <si>
    <t>Код бюджетной классификации Российской Федерации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</si>
  <si>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</si>
  <si>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</si>
  <si>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</si>
  <si>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</si>
  <si>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</si>
  <si>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</si>
  <si>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</si>
  <si>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</si>
  <si>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</si>
  <si>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</si>
  <si>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</si>
  <si>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</si>
  <si>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</si>
  <si>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</si>
  <si>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</si>
  <si>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</si>
  <si>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</si>
  <si>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</si>
  <si>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</si>
  <si>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</si>
  <si>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</si>
  <si>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</si>
  <si>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</si>
  <si>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</si>
  <si>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</si>
  <si>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</si>
  <si>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</si>
  <si>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</si>
  <si>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</si>
  <si>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</si>
  <si>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</si>
  <si>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</si>
  <si>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</si>
  <si>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</si>
  <si>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</si>
  <si>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</si>
  <si>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</si>
  <si>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</si>
  <si>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</si>
  <si>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</si>
  <si>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</si>
  <si>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</si>
  <si>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</si>
  <si>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</si>
  <si>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</si>
  <si>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</si>
  <si>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</si>
  <si>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</si>
  <si>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</si>
  <si>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</si>
  <si>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</si>
  <si>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</si>
  <si>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</si>
  <si>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</si>
  <si>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</si>
  <si>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</si>
  <si>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</si>
  <si>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</si>
  <si>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</si>
  <si>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</si>
  <si>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</si>
  <si>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</si>
  <si>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</si>
  <si>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</si>
  <si>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</si>
  <si>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</si>
  <si>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</si>
  <si>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</si>
  <si>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</si>
  <si>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</si>
  <si>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</si>
  <si>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</si>
  <si>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</si>
  <si>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</si>
  <si>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</si>
  <si>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</si>
  <si>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</si>
  <si>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</si>
  <si>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</si>
  <si>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</si>
  <si>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</si>
  <si>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</si>
  <si>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</si>
  <si>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</si>
  <si>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</si>
  <si>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</si>
  <si>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</si>
  <si>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</si>
  <si>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</si>
  <si>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</si>
  <si>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</si>
  <si>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</si>
  <si>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</si>
  <si>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</si>
  <si>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</si>
  <si>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</si>
  <si>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</si>
  <si>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</si>
  <si>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</si>
  <si>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</si>
  <si>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Мероприятия в области жилищно-коммунального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</si>
  <si>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</si>
  <si>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</si>
  <si>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</si>
  <si>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</si>
  <si>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</si>
  <si>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</si>
  <si>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</si>
  <si>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</si>
  <si>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</si>
  <si>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</si>
  <si>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</si>
  <si>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</si>
  <si>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</si>
  <si>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</si>
  <si>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</si>
  <si>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</si>
  <si>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</si>
  <si>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</si>
  <si>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</si>
  <si>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</si>
  <si>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</si>
  <si>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</si>
  <si>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</si>
  <si>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</si>
  <si>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</si>
  <si>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</si>
  <si>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</si>
  <si>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</si>
  <si>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</si>
  <si>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</si>
  <si>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</si>
  <si>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</si>
  <si>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</si>
  <si>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</si>
  <si>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</si>
  <si>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</si>
  <si>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</si>
  <si>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</si>
  <si>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</si>
  <si>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</si>
  <si>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</si>
  <si>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</si>
  <si>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</si>
  <si>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</si>
  <si>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</si>
  <si>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</si>
  <si>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</si>
  <si>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</si>
  <si>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</si>
  <si>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</si>
  <si>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</si>
  <si>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40 1 00 02470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</si>
  <si>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</si>
  <si>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</si>
  <si>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</si>
  <si>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</si>
  <si>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</si>
  <si>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</si>
  <si>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</si>
  <si>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</si>
  <si>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</si>
  <si>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</si>
  <si>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</si>
  <si>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</si>
  <si>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</si>
  <si>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</si>
  <si>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</si>
  <si>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</si>
  <si>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</si>
  <si>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</si>
  <si>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</si>
  <si>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</si>
  <si>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</si>
  <si>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</si>
  <si>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</si>
  <si>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</si>
  <si>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</si>
  <si>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</si>
  <si>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</si>
  <si>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</si>
  <si>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</si>
  <si>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</si>
  <si>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</si>
  <si>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</si>
  <si>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</si>
  <si>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</si>
  <si>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</si>
  <si>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</si>
  <si>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</si>
  <si>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</si>
  <si>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</si>
  <si>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</si>
  <si>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</si>
  <si>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</si>
  <si>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</si>
  <si>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</si>
  <si>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</si>
  <si>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</si>
  <si>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</si>
  <si>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</si>
  <si>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</si>
  <si>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</si>
  <si>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</si>
  <si>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</si>
  <si>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</si>
  <si>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</si>
  <si>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</si>
  <si>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</si>
  <si>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</si>
  <si>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</si>
  <si>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</si>
  <si>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</si>
  <si>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</si>
  <si>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</si>
  <si>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</si>
  <si>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</si>
  <si>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</si>
  <si>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</si>
  <si>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</si>
  <si>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</si>
  <si>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</si>
  <si>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</si>
  <si>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</si>
  <si>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</si>
  <si>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</si>
  <si>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</si>
  <si>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</si>
  <si>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</si>
  <si>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</si>
  <si>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</si>
  <si>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</si>
  <si>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</si>
  <si>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</si>
  <si>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</si>
  <si>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</si>
  <si>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</si>
  <si>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</si>
  <si>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</si>
  <si>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</si>
  <si>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</si>
  <si>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</si>
  <si>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</si>
  <si>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</si>
  <si>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</si>
  <si>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</si>
  <si>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</si>
  <si>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</si>
  <si>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</si>
  <si>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</si>
  <si>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</si>
  <si>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</si>
  <si>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</si>
  <si>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</si>
  <si>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</si>
  <si>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</si>
  <si>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</si>
  <si>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</si>
  <si>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</si>
  <si>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</si>
  <si>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</si>
  <si>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</si>
  <si>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</si>
  <si>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</si>
  <si>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</si>
  <si>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</si>
  <si>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</si>
  <si>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</si>
  <si>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</si>
  <si>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</si>
  <si>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</si>
  <si>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</si>
  <si>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</si>
  <si>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</si>
  <si>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</si>
  <si>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</si>
  <si>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</si>
  <si>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</si>
  <si>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</si>
  <si>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</si>
  <si>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</si>
  <si>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</si>
  <si>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2 02 40014 10 0000 151</t>
  </si>
  <si>
    <t>2 02 49999 10 0000 151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</si>
  <si>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</si>
  <si>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</si>
  <si>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</si>
  <si>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</si>
  <si>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</si>
  <si>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</si>
  <si>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</si>
  <si>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</si>
  <si>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</si>
  <si>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</si>
  <si>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</si>
  <si>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</si>
  <si>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</si>
  <si>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</si>
  <si>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</si>
  <si>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</si>
  <si>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</si>
  <si>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</si>
  <si>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</si>
  <si>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</si>
  <si>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</si>
  <si>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 xml:space="preserve">Физическая культура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</si>
</sst>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left" vertical="top" wrapText="1"/>
    </xf>
    <xf numFmtId="4" fontId="12" fillId="25" borderId="12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 vertical="top" wrapText="1"/>
    </xf>
    <xf numFmtId="4" fontId="4" fillId="24" borderId="12" xfId="0" applyNumberFormat="1" applyFont="1" applyFill="1" applyBorder="1" applyAlignment="1">
      <alignment horizontal="center" vertical="top" wrapText="1"/>
    </xf>
    <xf numFmtId="4" fontId="2" fillId="24" borderId="12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24" borderId="12" xfId="0" applyFont="1" applyFill="1" applyBorder="1" applyAlignment="1">
      <alignment horizontal="left" vertical="top" wrapText="1"/>
    </xf>
    <xf numFmtId="0" fontId="14" fillId="24" borderId="12" xfId="0" applyFont="1" applyFill="1" applyBorder="1" applyAlignment="1">
      <alignment horizontal="left" vertical="top" wrapText="1"/>
    </xf>
    <xf numFmtId="0" fontId="7" fillId="25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5" fillId="2" borderId="12" xfId="0" applyNumberFormat="1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4" fontId="15" fillId="2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24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24" borderId="13" xfId="0" applyFont="1" applyFill="1" applyBorder="1" applyAlignment="1">
      <alignment horizontal="justify" vertical="top" wrapText="1"/>
    </xf>
    <xf numFmtId="4" fontId="4" fillId="25" borderId="12" xfId="0" applyNumberFormat="1" applyFont="1" applyFill="1" applyBorder="1" applyAlignment="1">
      <alignment horizontal="center" vertical="top" wrapText="1"/>
    </xf>
    <xf numFmtId="49" fontId="5" fillId="25" borderId="12" xfId="0" applyNumberFormat="1" applyFont="1" applyFill="1" applyBorder="1" applyAlignment="1">
      <alignment horizontal="left" vertical="top" wrapText="1"/>
    </xf>
    <xf numFmtId="49" fontId="3" fillId="25" borderId="12" xfId="0" applyNumberFormat="1" applyFont="1" applyFill="1" applyBorder="1" applyAlignment="1">
      <alignment horizontal="left" vertical="top" wrapText="1"/>
    </xf>
    <xf numFmtId="0" fontId="6" fillId="25" borderId="12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/>
    </xf>
    <xf numFmtId="49" fontId="15" fillId="2" borderId="12" xfId="0" applyNumberFormat="1" applyFont="1" applyFill="1" applyBorder="1" applyAlignment="1">
      <alignment vertical="top" wrapText="1"/>
    </xf>
    <xf numFmtId="0" fontId="20" fillId="24" borderId="12" xfId="0" applyFont="1" applyFill="1" applyBorder="1" applyAlignment="1">
      <alignment horizontal="justify" vertical="top" wrapText="1"/>
    </xf>
    <xf numFmtId="0" fontId="20" fillId="24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2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25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25" borderId="12" xfId="0" applyNumberFormat="1" applyFont="1" applyFill="1" applyBorder="1" applyAlignment="1">
      <alignment horizontal="left" vertical="top" wrapText="1"/>
    </xf>
    <xf numFmtId="49" fontId="2" fillId="25" borderId="12" xfId="0" applyNumberFormat="1" applyFont="1" applyFill="1" applyBorder="1" applyAlignment="1">
      <alignment horizontal="left" vertical="top" wrapText="1"/>
    </xf>
    <xf numFmtId="4" fontId="2" fillId="2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25" borderId="12" xfId="0" applyNumberFormat="1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horizontal="left" vertical="center" wrapText="1"/>
    </xf>
    <xf numFmtId="0" fontId="6" fillId="0" borderId="14" xfId="53" applyFont="1" applyFill="1" applyBorder="1" applyAlignment="1">
      <alignment horizontal="justify" vertical="top" wrapText="1"/>
      <protection/>
    </xf>
    <xf numFmtId="49" fontId="7" fillId="0" borderId="14" xfId="53" applyNumberFormat="1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0" fillId="25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25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25" borderId="12" xfId="53" applyNumberFormat="1" applyFont="1" applyFill="1" applyBorder="1" applyAlignment="1">
      <alignment wrapText="1"/>
      <protection/>
    </xf>
    <xf numFmtId="49" fontId="2" fillId="25" borderId="12" xfId="53" applyNumberFormat="1" applyFont="1" applyFill="1" applyBorder="1" applyAlignment="1">
      <alignment horizontal="center" vertical="top" wrapText="1"/>
      <protection/>
    </xf>
    <xf numFmtId="49" fontId="4" fillId="25" borderId="12" xfId="53" applyNumberFormat="1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25" borderId="12" xfId="53" applyFont="1" applyFill="1" applyBorder="1" applyAlignment="1">
      <alignment wrapText="1"/>
      <protection/>
    </xf>
    <xf numFmtId="0" fontId="6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2" fillId="25" borderId="0" xfId="0" applyFont="1" applyFill="1" applyAlignment="1">
      <alignment vertical="top"/>
    </xf>
    <xf numFmtId="0" fontId="5" fillId="25" borderId="12" xfId="0" applyFont="1" applyFill="1" applyBorder="1" applyAlignment="1">
      <alignment horizontal="left" vertical="top" wrapText="1"/>
    </xf>
    <xf numFmtId="4" fontId="2" fillId="4" borderId="12" xfId="53" applyNumberFormat="1" applyFont="1" applyFill="1" applyBorder="1" applyAlignment="1">
      <alignment horizontal="center" vertical="top" wrapText="1"/>
      <protection/>
    </xf>
    <xf numFmtId="49" fontId="5" fillId="25" borderId="12" xfId="53" applyNumberFormat="1" applyFont="1" applyFill="1" applyBorder="1" applyAlignment="1">
      <alignment horizontal="center" vertical="top" wrapText="1"/>
      <protection/>
    </xf>
    <xf numFmtId="4" fontId="5" fillId="25" borderId="12" xfId="53" applyNumberFormat="1" applyFont="1" applyFill="1" applyBorder="1" applyAlignment="1">
      <alignment horizontal="center" vertical="top" wrapText="1"/>
      <protection/>
    </xf>
    <xf numFmtId="4" fontId="4" fillId="25" borderId="12" xfId="53" applyNumberFormat="1" applyFont="1" applyFill="1" applyBorder="1" applyAlignment="1">
      <alignment horizontal="center" vertical="top" wrapText="1"/>
      <protection/>
    </xf>
    <xf numFmtId="49" fontId="5" fillId="25" borderId="12" xfId="0" applyNumberFormat="1" applyFont="1" applyFill="1" applyBorder="1" applyAlignment="1">
      <alignment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2" fontId="4" fillId="0" borderId="12" xfId="53" applyNumberFormat="1" applyFont="1" applyFill="1" applyBorder="1" applyAlignment="1">
      <alignment horizontal="center" vertical="top" wrapText="1"/>
      <protection/>
    </xf>
    <xf numFmtId="49" fontId="13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5" fillId="2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0" borderId="15" xfId="53" applyFont="1" applyFill="1" applyBorder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2" fillId="25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3" fontId="3" fillId="25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25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4" xfId="53" applyFont="1" applyFill="1" applyBorder="1" applyAlignment="1">
      <alignment horizontal="justify" vertical="top" wrapText="1"/>
      <protection/>
    </xf>
    <xf numFmtId="49" fontId="3" fillId="2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justify" vertical="top" wrapText="1"/>
    </xf>
    <xf numFmtId="49" fontId="5" fillId="25" borderId="14" xfId="53" applyNumberFormat="1" applyFont="1" applyFill="1" applyBorder="1" applyAlignment="1">
      <alignment wrapText="1"/>
      <protection/>
    </xf>
    <xf numFmtId="49" fontId="3" fillId="25" borderId="12" xfId="53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3" fontId="5" fillId="0" borderId="12" xfId="0" applyNumberFormat="1" applyFont="1" applyBorder="1" applyAlignment="1">
      <alignment horizontal="center" vertical="top"/>
    </xf>
    <xf numFmtId="49" fontId="4" fillId="25" borderId="12" xfId="0" applyNumberFormat="1" applyFont="1" applyFill="1" applyBorder="1" applyAlignment="1">
      <alignment horizontal="left" vertical="top" wrapText="1"/>
    </xf>
    <xf numFmtId="0" fontId="7" fillId="25" borderId="12" xfId="0" applyFont="1" applyFill="1" applyBorder="1" applyAlignment="1">
      <alignment vertical="top" wrapText="1"/>
    </xf>
    <xf numFmtId="0" fontId="7" fillId="25" borderId="12" xfId="53" applyFont="1" applyFill="1" applyBorder="1" applyAlignment="1">
      <alignment vertical="top" wrapText="1"/>
      <protection/>
    </xf>
    <xf numFmtId="0" fontId="5" fillId="25" borderId="12" xfId="53" applyFont="1" applyFill="1" applyBorder="1" applyAlignment="1">
      <alignment horizontal="center" vertical="top" wrapText="1"/>
      <protection/>
    </xf>
    <xf numFmtId="4" fontId="4" fillId="25" borderId="12" xfId="53" applyNumberFormat="1" applyFont="1" applyFill="1" applyBorder="1" applyAlignment="1">
      <alignment horizontal="center" vertical="top" wrapText="1"/>
      <protection/>
    </xf>
    <xf numFmtId="4" fontId="2" fillId="4" borderId="12" xfId="53" applyNumberFormat="1" applyFont="1" applyFill="1" applyBorder="1" applyAlignment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49" fontId="2" fillId="24" borderId="12" xfId="0" applyNumberFormat="1" applyFont="1" applyFill="1" applyBorder="1" applyAlignment="1">
      <alignment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4" fillId="24" borderId="12" xfId="0" applyFont="1" applyFill="1" applyBorder="1" applyAlignment="1">
      <alignment horizontal="justify" vertical="top" wrapText="1"/>
    </xf>
    <xf numFmtId="0" fontId="4" fillId="24" borderId="13" xfId="0" applyFont="1" applyFill="1" applyBorder="1" applyAlignment="1">
      <alignment horizontal="justify" vertical="top" wrapText="1"/>
    </xf>
    <xf numFmtId="0" fontId="7" fillId="0" borderId="21" xfId="53" applyFont="1" applyFill="1" applyBorder="1" applyAlignment="1">
      <alignment horizontal="justify" vertical="top" wrapText="1"/>
      <protection/>
    </xf>
    <xf numFmtId="49" fontId="4" fillId="26" borderId="12" xfId="0" applyNumberFormat="1" applyFont="1" applyFill="1" applyBorder="1" applyAlignment="1">
      <alignment horizontal="left" vertical="top" wrapText="1"/>
    </xf>
    <xf numFmtId="49" fontId="4" fillId="26" borderId="12" xfId="0" applyNumberFormat="1" applyFont="1" applyFill="1" applyBorder="1" applyAlignment="1">
      <alignment horizontal="center" vertical="top" wrapText="1"/>
    </xf>
    <xf numFmtId="0" fontId="7" fillId="26" borderId="12" xfId="0" applyFont="1" applyFill="1" applyBorder="1" applyAlignment="1">
      <alignment vertical="top" wrapText="1"/>
    </xf>
    <xf numFmtId="4" fontId="4" fillId="26" borderId="12" xfId="0" applyNumberFormat="1" applyFont="1" applyFill="1" applyBorder="1" applyAlignment="1">
      <alignment horizontal="center" vertical="top" wrapText="1"/>
    </xf>
    <xf numFmtId="0" fontId="7" fillId="26" borderId="12" xfId="0" applyFont="1" applyFill="1" applyBorder="1" applyAlignment="1">
      <alignment horizontal="left" vertical="top" wrapText="1"/>
    </xf>
    <xf numFmtId="0" fontId="6" fillId="0" borderId="21" xfId="53" applyFont="1" applyFill="1" applyBorder="1" applyAlignment="1">
      <alignment horizontal="justify" vertical="top" wrapText="1"/>
      <protection/>
    </xf>
    <xf numFmtId="49" fontId="5" fillId="26" borderId="12" xfId="0" applyNumberFormat="1" applyFont="1" applyFill="1" applyBorder="1" applyAlignment="1">
      <alignment horizontal="center" vertical="top"/>
    </xf>
    <xf numFmtId="49" fontId="2" fillId="26" borderId="12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horizontal="center" vertical="top" wrapText="1"/>
    </xf>
    <xf numFmtId="172" fontId="6" fillId="0" borderId="24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 vertical="top" wrapText="1"/>
    </xf>
    <xf numFmtId="172" fontId="6" fillId="0" borderId="22" xfId="0" applyNumberFormat="1" applyFont="1" applyFill="1" applyBorder="1" applyAlignment="1">
      <alignment horizontal="center" vertical="top" wrapText="1"/>
    </xf>
    <xf numFmtId="172" fontId="6" fillId="0" borderId="2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53" applyFont="1" applyAlignment="1">
      <alignment horizontal="right" vertical="top" wrapText="1"/>
      <protection/>
    </xf>
    <xf numFmtId="0" fontId="0" fillId="0" borderId="0" xfId="53" applyAlignment="1">
      <alignment horizontal="righ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1" fillId="0" borderId="0" xfId="53" applyFont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140.25" customHeight="1">
      <c r="A1" s="261" t="s">
        <v>116</v>
      </c>
      <c r="B1" s="262"/>
      <c r="C1" s="262"/>
      <c r="E1" s="2"/>
    </row>
    <row r="2" spans="1:3" ht="32.25" customHeight="1">
      <c r="A2" s="265" t="s">
        <v>191</v>
      </c>
      <c r="B2" s="265"/>
      <c r="C2" s="265"/>
    </row>
    <row r="3" ht="15">
      <c r="C3" s="201" t="s">
        <v>418</v>
      </c>
    </row>
    <row r="4" spans="1:3" ht="15.75" customHeight="1">
      <c r="A4" s="263" t="s">
        <v>507</v>
      </c>
      <c r="B4" s="263" t="s">
        <v>508</v>
      </c>
      <c r="C4" s="182" t="s">
        <v>509</v>
      </c>
    </row>
    <row r="5" spans="1:3" ht="17.25" customHeight="1">
      <c r="A5" s="263"/>
      <c r="B5" s="263"/>
      <c r="C5" s="182" t="s">
        <v>192</v>
      </c>
    </row>
    <row r="6" spans="1:9" ht="47.25" customHeight="1">
      <c r="A6" s="184" t="s">
        <v>24</v>
      </c>
      <c r="B6" s="184" t="s">
        <v>510</v>
      </c>
      <c r="C6" s="87" t="s">
        <v>506</v>
      </c>
      <c r="I6">
        <f>-H7</f>
        <v>0</v>
      </c>
    </row>
    <row r="7" spans="1:3" ht="43.5" customHeight="1">
      <c r="A7" s="184" t="s">
        <v>25</v>
      </c>
      <c r="B7" s="184" t="s">
        <v>511</v>
      </c>
      <c r="C7" s="87" t="s">
        <v>506</v>
      </c>
    </row>
    <row r="8" spans="1:3" ht="49.5" customHeight="1">
      <c r="A8" s="184" t="s">
        <v>10</v>
      </c>
      <c r="B8" s="184" t="s">
        <v>512</v>
      </c>
      <c r="C8" s="87" t="s">
        <v>506</v>
      </c>
    </row>
    <row r="9" spans="1:3" ht="48" customHeight="1">
      <c r="A9" s="187" t="s">
        <v>11</v>
      </c>
      <c r="B9" s="187" t="s">
        <v>513</v>
      </c>
      <c r="C9" s="88" t="s">
        <v>506</v>
      </c>
    </row>
    <row r="10" spans="1:3" ht="60.75" customHeight="1">
      <c r="A10" s="184" t="s">
        <v>26</v>
      </c>
      <c r="B10" s="184" t="s">
        <v>514</v>
      </c>
      <c r="C10" s="87" t="s">
        <v>506</v>
      </c>
    </row>
    <row r="11" spans="1:3" ht="63.75" customHeight="1">
      <c r="A11" s="187" t="s">
        <v>12</v>
      </c>
      <c r="B11" s="187" t="s">
        <v>515</v>
      </c>
      <c r="C11" s="88" t="s">
        <v>506</v>
      </c>
    </row>
    <row r="12" spans="1:3" ht="47.25" customHeight="1">
      <c r="A12" s="184" t="s">
        <v>27</v>
      </c>
      <c r="B12" s="184" t="s">
        <v>516</v>
      </c>
      <c r="C12" s="87">
        <v>0</v>
      </c>
    </row>
    <row r="13" spans="1:3" ht="65.25" customHeight="1">
      <c r="A13" s="184" t="s">
        <v>28</v>
      </c>
      <c r="B13" s="184" t="s">
        <v>517</v>
      </c>
      <c r="C13" s="87">
        <f>C14</f>
        <v>0</v>
      </c>
    </row>
    <row r="14" spans="1:3" ht="75">
      <c r="A14" s="187" t="s">
        <v>13</v>
      </c>
      <c r="B14" s="187" t="s">
        <v>518</v>
      </c>
      <c r="C14" s="88">
        <v>0</v>
      </c>
    </row>
    <row r="15" spans="1:3" ht="71.25">
      <c r="A15" s="184" t="s">
        <v>29</v>
      </c>
      <c r="B15" s="184" t="s">
        <v>519</v>
      </c>
      <c r="C15" s="87">
        <f>C16</f>
        <v>0</v>
      </c>
    </row>
    <row r="16" spans="1:3" ht="64.5" customHeight="1">
      <c r="A16" s="187" t="s">
        <v>14</v>
      </c>
      <c r="B16" s="187" t="s">
        <v>520</v>
      </c>
      <c r="C16" s="88">
        <v>0</v>
      </c>
    </row>
    <row r="17" spans="1:3" ht="33" customHeight="1">
      <c r="A17" s="184" t="s">
        <v>15</v>
      </c>
      <c r="B17" s="184" t="s">
        <v>521</v>
      </c>
      <c r="C17" s="87">
        <f>C22+C18</f>
        <v>273055</v>
      </c>
    </row>
    <row r="18" spans="1:3" ht="31.5" customHeight="1">
      <c r="A18" s="184" t="s">
        <v>16</v>
      </c>
      <c r="B18" s="184" t="s">
        <v>522</v>
      </c>
      <c r="C18" s="235">
        <f>C19</f>
        <v>-27391989</v>
      </c>
    </row>
    <row r="19" spans="1:3" ht="32.25" customHeight="1">
      <c r="A19" s="187" t="s">
        <v>17</v>
      </c>
      <c r="B19" s="187" t="s">
        <v>523</v>
      </c>
      <c r="C19" s="234">
        <f>C20</f>
        <v>-27391989</v>
      </c>
    </row>
    <row r="20" spans="1:3" ht="33" customHeight="1">
      <c r="A20" s="187" t="s">
        <v>18</v>
      </c>
      <c r="B20" s="187" t="s">
        <v>524</v>
      </c>
      <c r="C20" s="234">
        <f>C21</f>
        <v>-27391989</v>
      </c>
    </row>
    <row r="21" spans="1:3" ht="39" customHeight="1">
      <c r="A21" s="187" t="s">
        <v>19</v>
      </c>
      <c r="B21" s="187" t="s">
        <v>525</v>
      </c>
      <c r="C21" s="189">
        <v>-27391989</v>
      </c>
    </row>
    <row r="22" spans="1:3" ht="33" customHeight="1">
      <c r="A22" s="184" t="s">
        <v>20</v>
      </c>
      <c r="B22" s="184" t="s">
        <v>531</v>
      </c>
      <c r="C22" s="235">
        <f>C23</f>
        <v>27665044</v>
      </c>
    </row>
    <row r="23" spans="1:3" ht="36" customHeight="1">
      <c r="A23" s="187" t="s">
        <v>21</v>
      </c>
      <c r="B23" s="187" t="s">
        <v>532</v>
      </c>
      <c r="C23" s="234">
        <f>C24</f>
        <v>27665044</v>
      </c>
    </row>
    <row r="24" spans="1:3" ht="33.75" customHeight="1">
      <c r="A24" s="187" t="s">
        <v>22</v>
      </c>
      <c r="B24" s="187" t="s">
        <v>533</v>
      </c>
      <c r="C24" s="234">
        <f>C25</f>
        <v>27665044</v>
      </c>
    </row>
    <row r="25" spans="1:3" ht="34.5" customHeight="1">
      <c r="A25" s="187" t="s">
        <v>23</v>
      </c>
      <c r="B25" s="187" t="s">
        <v>534</v>
      </c>
      <c r="C25" s="189">
        <v>27665044</v>
      </c>
    </row>
    <row r="26" spans="1:3" ht="21.75" customHeight="1">
      <c r="A26" s="264" t="s">
        <v>535</v>
      </c>
      <c r="B26" s="264"/>
      <c r="C26" s="87">
        <f>SUM(C21-(-C22))</f>
        <v>273055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5"/>
  <sheetViews>
    <sheetView view="pageBreakPreview" zoomScaleSheetLayoutView="100" workbookViewId="0" topLeftCell="A1">
      <selection activeCell="D1" sqref="D1:I1"/>
    </sheetView>
  </sheetViews>
  <sheetFormatPr defaultColWidth="9.140625" defaultRowHeight="15"/>
  <cols>
    <col min="1" max="1" width="55.28125" style="117" customWidth="1"/>
    <col min="2" max="2" width="8.7109375" style="14" customWidth="1"/>
    <col min="3" max="3" width="5.8515625" style="14" customWidth="1"/>
    <col min="4" max="4" width="5.57421875" style="14" customWidth="1"/>
    <col min="5" max="5" width="16.7109375" style="14" customWidth="1"/>
    <col min="6" max="6" width="8.421875" style="14" customWidth="1"/>
    <col min="7" max="7" width="17.00390625" style="14" customWidth="1"/>
    <col min="8" max="8" width="17.7109375" style="16" customWidth="1"/>
    <col min="9" max="9" width="9.140625" style="0" hidden="1" customWidth="1"/>
  </cols>
  <sheetData>
    <row r="1" spans="1:9" ht="189" customHeight="1">
      <c r="A1" s="261"/>
      <c r="B1" s="262"/>
      <c r="C1" s="262"/>
      <c r="D1" s="289" t="s">
        <v>120</v>
      </c>
      <c r="E1" s="289"/>
      <c r="F1" s="289"/>
      <c r="G1" s="289"/>
      <c r="H1" s="289"/>
      <c r="I1" s="289"/>
    </row>
    <row r="2" spans="1:8" ht="50.25" customHeight="1">
      <c r="A2" s="284" t="s">
        <v>224</v>
      </c>
      <c r="B2" s="288"/>
      <c r="C2" s="288"/>
      <c r="D2" s="288"/>
      <c r="E2" s="288"/>
      <c r="F2" s="288"/>
      <c r="G2" s="288"/>
      <c r="H2" s="288"/>
    </row>
    <row r="3" spans="1:9" ht="26.25" customHeight="1">
      <c r="A3" s="286" t="s">
        <v>368</v>
      </c>
      <c r="B3" s="183" t="s">
        <v>369</v>
      </c>
      <c r="C3" s="183"/>
      <c r="D3" s="183"/>
      <c r="E3" s="183"/>
      <c r="F3" s="183"/>
      <c r="G3" s="198" t="s">
        <v>335</v>
      </c>
      <c r="H3" s="198" t="s">
        <v>335</v>
      </c>
      <c r="I3" s="9"/>
    </row>
    <row r="4" spans="1:9" ht="34.5" customHeight="1">
      <c r="A4" s="287"/>
      <c r="B4" s="183" t="s">
        <v>370</v>
      </c>
      <c r="C4" s="183" t="s">
        <v>371</v>
      </c>
      <c r="D4" s="183" t="s">
        <v>372</v>
      </c>
      <c r="E4" s="183" t="s">
        <v>373</v>
      </c>
      <c r="F4" s="183" t="s">
        <v>333</v>
      </c>
      <c r="G4" s="198" t="s">
        <v>225</v>
      </c>
      <c r="H4" s="198" t="s">
        <v>226</v>
      </c>
      <c r="I4" s="9"/>
    </row>
    <row r="5" spans="1:9" ht="23.25" customHeight="1">
      <c r="A5" s="61" t="s">
        <v>467</v>
      </c>
      <c r="B5" s="50" t="s">
        <v>50</v>
      </c>
      <c r="C5" s="60" t="s">
        <v>357</v>
      </c>
      <c r="D5" s="60"/>
      <c r="E5" s="60"/>
      <c r="F5" s="60"/>
      <c r="G5" s="62">
        <f>G6+G11+G23+G28</f>
        <v>8083703.109999999</v>
      </c>
      <c r="H5" s="62">
        <f>H6+H11+H23+H28</f>
        <v>8763940.11</v>
      </c>
      <c r="I5" s="9"/>
    </row>
    <row r="6" spans="1:9" ht="37.5" customHeight="1">
      <c r="A6" s="54" t="s">
        <v>468</v>
      </c>
      <c r="B6" s="134" t="s">
        <v>50</v>
      </c>
      <c r="C6" s="13" t="s">
        <v>357</v>
      </c>
      <c r="D6" s="13" t="s">
        <v>359</v>
      </c>
      <c r="E6" s="13"/>
      <c r="F6" s="13"/>
      <c r="G6" s="25">
        <f aca="true" t="shared" si="0" ref="G6:H8">G7</f>
        <v>831000</v>
      </c>
      <c r="H6" s="25">
        <f t="shared" si="0"/>
        <v>901000</v>
      </c>
      <c r="I6" s="9"/>
    </row>
    <row r="7" spans="1:8" ht="38.25">
      <c r="A7" s="54" t="s">
        <v>89</v>
      </c>
      <c r="B7" s="134" t="s">
        <v>50</v>
      </c>
      <c r="C7" s="13" t="s">
        <v>357</v>
      </c>
      <c r="D7" s="13" t="s">
        <v>359</v>
      </c>
      <c r="E7" s="13" t="s">
        <v>389</v>
      </c>
      <c r="F7" s="13"/>
      <c r="G7" s="25">
        <f t="shared" si="0"/>
        <v>831000</v>
      </c>
      <c r="H7" s="25">
        <f t="shared" si="0"/>
        <v>901000</v>
      </c>
    </row>
    <row r="8" spans="1:8" ht="38.25">
      <c r="A8" s="54" t="s">
        <v>86</v>
      </c>
      <c r="B8" s="134" t="s">
        <v>50</v>
      </c>
      <c r="C8" s="13" t="s">
        <v>357</v>
      </c>
      <c r="D8" s="13" t="s">
        <v>359</v>
      </c>
      <c r="E8" s="13" t="s">
        <v>388</v>
      </c>
      <c r="F8" s="13"/>
      <c r="G8" s="25">
        <f t="shared" si="0"/>
        <v>831000</v>
      </c>
      <c r="H8" s="25">
        <f t="shared" si="0"/>
        <v>901000</v>
      </c>
    </row>
    <row r="9" spans="1:8" ht="15.75">
      <c r="A9" s="54" t="s">
        <v>87</v>
      </c>
      <c r="B9" s="134" t="s">
        <v>50</v>
      </c>
      <c r="C9" s="13" t="s">
        <v>357</v>
      </c>
      <c r="D9" s="13" t="s">
        <v>359</v>
      </c>
      <c r="E9" s="24" t="s">
        <v>405</v>
      </c>
      <c r="F9" s="13"/>
      <c r="G9" s="25">
        <f>G10</f>
        <v>831000</v>
      </c>
      <c r="H9" s="25">
        <f>H10</f>
        <v>901000</v>
      </c>
    </row>
    <row r="10" spans="1:8" ht="25.5">
      <c r="A10" s="128" t="s">
        <v>300</v>
      </c>
      <c r="B10" s="134" t="s">
        <v>50</v>
      </c>
      <c r="C10" s="17" t="s">
        <v>357</v>
      </c>
      <c r="D10" s="17" t="s">
        <v>359</v>
      </c>
      <c r="E10" s="19" t="s">
        <v>405</v>
      </c>
      <c r="F10" s="17" t="s">
        <v>296</v>
      </c>
      <c r="G10" s="26">
        <v>831000</v>
      </c>
      <c r="H10" s="26">
        <v>901000</v>
      </c>
    </row>
    <row r="11" spans="1:8" ht="38.25">
      <c r="A11" s="54" t="s">
        <v>470</v>
      </c>
      <c r="B11" s="134" t="s">
        <v>50</v>
      </c>
      <c r="C11" s="13" t="s">
        <v>357</v>
      </c>
      <c r="D11" s="13" t="s">
        <v>361</v>
      </c>
      <c r="E11" s="13"/>
      <c r="F11" s="13"/>
      <c r="G11" s="25">
        <f>G12+G21</f>
        <v>2514247.11</v>
      </c>
      <c r="H11" s="25">
        <f>H12+H21</f>
        <v>2809247.11</v>
      </c>
    </row>
    <row r="12" spans="1:8" ht="38.25">
      <c r="A12" s="54" t="s">
        <v>89</v>
      </c>
      <c r="B12" s="134" t="s">
        <v>50</v>
      </c>
      <c r="C12" s="13" t="s">
        <v>357</v>
      </c>
      <c r="D12" s="13" t="s">
        <v>361</v>
      </c>
      <c r="E12" s="13" t="s">
        <v>389</v>
      </c>
      <c r="F12" s="13"/>
      <c r="G12" s="25">
        <f>G13</f>
        <v>2513247.11</v>
      </c>
      <c r="H12" s="25">
        <f>H13</f>
        <v>2808247.11</v>
      </c>
    </row>
    <row r="13" spans="1:8" ht="38.25">
      <c r="A13" s="54" t="s">
        <v>76</v>
      </c>
      <c r="B13" s="134" t="s">
        <v>50</v>
      </c>
      <c r="C13" s="13" t="s">
        <v>357</v>
      </c>
      <c r="D13" s="13" t="s">
        <v>361</v>
      </c>
      <c r="E13" s="13" t="s">
        <v>388</v>
      </c>
      <c r="F13" s="13"/>
      <c r="G13" s="25">
        <f>G14+G19</f>
        <v>2513247.11</v>
      </c>
      <c r="H13" s="25">
        <f>H14+H19</f>
        <v>2808247.11</v>
      </c>
    </row>
    <row r="14" spans="1:8" ht="15.75">
      <c r="A14" s="54" t="s">
        <v>472</v>
      </c>
      <c r="B14" s="134" t="s">
        <v>50</v>
      </c>
      <c r="C14" s="13" t="s">
        <v>357</v>
      </c>
      <c r="D14" s="13" t="s">
        <v>361</v>
      </c>
      <c r="E14" s="13" t="s">
        <v>406</v>
      </c>
      <c r="F14" s="13"/>
      <c r="G14" s="25">
        <f>G15+G16+G17+G18</f>
        <v>2493002.67</v>
      </c>
      <c r="H14" s="25">
        <f>H15+H16+H17+H18</f>
        <v>2788002.67</v>
      </c>
    </row>
    <row r="15" spans="1:8" ht="25.5">
      <c r="A15" s="128" t="s">
        <v>300</v>
      </c>
      <c r="B15" s="134" t="s">
        <v>50</v>
      </c>
      <c r="C15" s="17" t="s">
        <v>357</v>
      </c>
      <c r="D15" s="17" t="s">
        <v>361</v>
      </c>
      <c r="E15" s="17" t="s">
        <v>406</v>
      </c>
      <c r="F15" s="17" t="s">
        <v>296</v>
      </c>
      <c r="G15" s="26">
        <v>1334000</v>
      </c>
      <c r="H15" s="26">
        <v>1404000</v>
      </c>
    </row>
    <row r="16" spans="1:8" ht="25.5">
      <c r="A16" s="128" t="s">
        <v>303</v>
      </c>
      <c r="B16" s="134" t="s">
        <v>50</v>
      </c>
      <c r="C16" s="17" t="s">
        <v>357</v>
      </c>
      <c r="D16" s="17" t="s">
        <v>361</v>
      </c>
      <c r="E16" s="17" t="s">
        <v>406</v>
      </c>
      <c r="F16" s="17" t="s">
        <v>294</v>
      </c>
      <c r="G16" s="26">
        <v>1155000</v>
      </c>
      <c r="H16" s="26">
        <v>1380000</v>
      </c>
    </row>
    <row r="17" spans="1:8" ht="15.75">
      <c r="A17" s="55" t="s">
        <v>314</v>
      </c>
      <c r="B17" s="134" t="s">
        <v>50</v>
      </c>
      <c r="C17" s="17" t="s">
        <v>357</v>
      </c>
      <c r="D17" s="17" t="s">
        <v>361</v>
      </c>
      <c r="E17" s="17" t="s">
        <v>406</v>
      </c>
      <c r="F17" s="17" t="s">
        <v>297</v>
      </c>
      <c r="G17" s="26">
        <v>0</v>
      </c>
      <c r="H17" s="26">
        <v>0</v>
      </c>
    </row>
    <row r="18" spans="1:8" ht="15.75">
      <c r="A18" s="55" t="s">
        <v>304</v>
      </c>
      <c r="B18" s="134" t="s">
        <v>50</v>
      </c>
      <c r="C18" s="17" t="s">
        <v>357</v>
      </c>
      <c r="D18" s="17" t="s">
        <v>361</v>
      </c>
      <c r="E18" s="17" t="s">
        <v>406</v>
      </c>
      <c r="F18" s="17" t="s">
        <v>298</v>
      </c>
      <c r="G18" s="26">
        <v>4002.67</v>
      </c>
      <c r="H18" s="26">
        <v>4002.67</v>
      </c>
    </row>
    <row r="19" spans="1:8" ht="51">
      <c r="A19" s="54" t="s">
        <v>209</v>
      </c>
      <c r="B19" s="216" t="s">
        <v>50</v>
      </c>
      <c r="C19" s="13" t="s">
        <v>357</v>
      </c>
      <c r="D19" s="13" t="s">
        <v>361</v>
      </c>
      <c r="E19" s="162" t="s">
        <v>208</v>
      </c>
      <c r="F19" s="13"/>
      <c r="G19" s="25">
        <f>G20</f>
        <v>20244.44</v>
      </c>
      <c r="H19" s="25">
        <f>H20</f>
        <v>20244.44</v>
      </c>
    </row>
    <row r="20" spans="1:8" ht="25.5">
      <c r="A20" s="128" t="s">
        <v>303</v>
      </c>
      <c r="B20" s="134" t="s">
        <v>50</v>
      </c>
      <c r="C20" s="17" t="s">
        <v>357</v>
      </c>
      <c r="D20" s="17" t="s">
        <v>361</v>
      </c>
      <c r="E20" s="164" t="s">
        <v>208</v>
      </c>
      <c r="F20" s="17" t="s">
        <v>294</v>
      </c>
      <c r="G20" s="26">
        <v>20244.44</v>
      </c>
      <c r="H20" s="26">
        <v>20244.44</v>
      </c>
    </row>
    <row r="21" spans="1:8" ht="38.25">
      <c r="A21" s="54" t="s">
        <v>140</v>
      </c>
      <c r="B21" s="216" t="s">
        <v>50</v>
      </c>
      <c r="C21" s="13" t="s">
        <v>357</v>
      </c>
      <c r="D21" s="13" t="s">
        <v>361</v>
      </c>
      <c r="E21" s="13" t="s">
        <v>139</v>
      </c>
      <c r="F21" s="13"/>
      <c r="G21" s="25">
        <f>G22</f>
        <v>1000</v>
      </c>
      <c r="H21" s="25">
        <f>H22</f>
        <v>1000</v>
      </c>
    </row>
    <row r="22" spans="1:8" ht="25.5">
      <c r="A22" s="128" t="s">
        <v>303</v>
      </c>
      <c r="B22" s="134" t="s">
        <v>50</v>
      </c>
      <c r="C22" s="17" t="s">
        <v>357</v>
      </c>
      <c r="D22" s="17" t="s">
        <v>361</v>
      </c>
      <c r="E22" s="17" t="s">
        <v>139</v>
      </c>
      <c r="F22" s="17" t="s">
        <v>294</v>
      </c>
      <c r="G22" s="26">
        <v>1000</v>
      </c>
      <c r="H22" s="26">
        <v>1000</v>
      </c>
    </row>
    <row r="23" spans="1:8" ht="21.75" customHeight="1">
      <c r="A23" s="94" t="s">
        <v>279</v>
      </c>
      <c r="B23" s="134" t="s">
        <v>50</v>
      </c>
      <c r="C23" s="95" t="s">
        <v>357</v>
      </c>
      <c r="D23" s="95" t="s">
        <v>498</v>
      </c>
      <c r="E23" s="96"/>
      <c r="F23" s="96"/>
      <c r="G23" s="25">
        <f aca="true" t="shared" si="1" ref="G23:H26">G24</f>
        <v>50000</v>
      </c>
      <c r="H23" s="25">
        <f t="shared" si="1"/>
        <v>50000</v>
      </c>
    </row>
    <row r="24" spans="1:8" ht="38.25">
      <c r="A24" s="129" t="s">
        <v>53</v>
      </c>
      <c r="B24" s="134" t="s">
        <v>50</v>
      </c>
      <c r="C24" s="161" t="s">
        <v>357</v>
      </c>
      <c r="D24" s="161" t="s">
        <v>498</v>
      </c>
      <c r="E24" s="161" t="s">
        <v>389</v>
      </c>
      <c r="F24" s="161"/>
      <c r="G24" s="25">
        <f t="shared" si="1"/>
        <v>50000</v>
      </c>
      <c r="H24" s="25">
        <f t="shared" si="1"/>
        <v>50000</v>
      </c>
    </row>
    <row r="25" spans="1:8" ht="38.25">
      <c r="A25" s="129" t="s">
        <v>54</v>
      </c>
      <c r="B25" s="134" t="s">
        <v>50</v>
      </c>
      <c r="C25" s="161" t="s">
        <v>357</v>
      </c>
      <c r="D25" s="161" t="s">
        <v>498</v>
      </c>
      <c r="E25" s="161" t="s">
        <v>388</v>
      </c>
      <c r="F25" s="161"/>
      <c r="G25" s="25">
        <f t="shared" si="1"/>
        <v>50000</v>
      </c>
      <c r="H25" s="25">
        <f t="shared" si="1"/>
        <v>50000</v>
      </c>
    </row>
    <row r="26" spans="1:8" ht="15.75">
      <c r="A26" s="129" t="s">
        <v>280</v>
      </c>
      <c r="B26" s="134" t="s">
        <v>50</v>
      </c>
      <c r="C26" s="161" t="s">
        <v>357</v>
      </c>
      <c r="D26" s="161" t="s">
        <v>498</v>
      </c>
      <c r="E26" s="161" t="s">
        <v>281</v>
      </c>
      <c r="F26" s="161"/>
      <c r="G26" s="25">
        <f t="shared" si="1"/>
        <v>50000</v>
      </c>
      <c r="H26" s="25">
        <f t="shared" si="1"/>
        <v>50000</v>
      </c>
    </row>
    <row r="27" spans="1:8" ht="15.75">
      <c r="A27" s="129" t="s">
        <v>282</v>
      </c>
      <c r="B27" s="134" t="s">
        <v>50</v>
      </c>
      <c r="C27" s="161" t="s">
        <v>357</v>
      </c>
      <c r="D27" s="161" t="s">
        <v>498</v>
      </c>
      <c r="E27" s="161" t="s">
        <v>281</v>
      </c>
      <c r="F27" s="161" t="s">
        <v>283</v>
      </c>
      <c r="G27" s="26">
        <v>50000</v>
      </c>
      <c r="H27" s="26">
        <v>50000</v>
      </c>
    </row>
    <row r="28" spans="1:8" ht="15.75">
      <c r="A28" s="56" t="s">
        <v>339</v>
      </c>
      <c r="B28" s="134" t="s">
        <v>50</v>
      </c>
      <c r="C28" s="46" t="s">
        <v>357</v>
      </c>
      <c r="D28" s="46">
        <v>13</v>
      </c>
      <c r="E28" s="47"/>
      <c r="F28" s="47"/>
      <c r="G28" s="48">
        <f>G35+G32+G29</f>
        <v>4688456</v>
      </c>
      <c r="H28" s="48">
        <f>H35+H32+H29</f>
        <v>5003693</v>
      </c>
    </row>
    <row r="29" spans="1:8" ht="25.5">
      <c r="A29" s="150" t="s">
        <v>178</v>
      </c>
      <c r="B29" s="134" t="s">
        <v>50</v>
      </c>
      <c r="C29" s="13" t="s">
        <v>357</v>
      </c>
      <c r="D29" s="13">
        <v>13</v>
      </c>
      <c r="E29" s="162" t="s">
        <v>55</v>
      </c>
      <c r="F29" s="13"/>
      <c r="G29" s="25">
        <f>G30</f>
        <v>50000</v>
      </c>
      <c r="H29" s="48">
        <f>H30</f>
        <v>50000</v>
      </c>
    </row>
    <row r="30" spans="1:8" ht="25.5">
      <c r="A30" s="54" t="s">
        <v>57</v>
      </c>
      <c r="B30" s="134" t="s">
        <v>50</v>
      </c>
      <c r="C30" s="13" t="s">
        <v>357</v>
      </c>
      <c r="D30" s="13" t="s">
        <v>409</v>
      </c>
      <c r="E30" s="162" t="s">
        <v>56</v>
      </c>
      <c r="F30" s="13"/>
      <c r="G30" s="25">
        <f>G31</f>
        <v>50000</v>
      </c>
      <c r="H30" s="48">
        <f>H31</f>
        <v>50000</v>
      </c>
    </row>
    <row r="31" spans="1:8" ht="25.5">
      <c r="A31" s="128" t="s">
        <v>303</v>
      </c>
      <c r="B31" s="134" t="s">
        <v>50</v>
      </c>
      <c r="C31" s="17" t="s">
        <v>357</v>
      </c>
      <c r="D31" s="17">
        <v>13</v>
      </c>
      <c r="E31" s="164" t="s">
        <v>56</v>
      </c>
      <c r="F31" s="17" t="s">
        <v>294</v>
      </c>
      <c r="G31" s="26">
        <v>50000</v>
      </c>
      <c r="H31" s="49">
        <v>50000</v>
      </c>
    </row>
    <row r="32" spans="1:8" ht="38.25">
      <c r="A32" s="56" t="s">
        <v>144</v>
      </c>
      <c r="B32" s="134" t="s">
        <v>50</v>
      </c>
      <c r="C32" s="13" t="s">
        <v>357</v>
      </c>
      <c r="D32" s="13">
        <v>13</v>
      </c>
      <c r="E32" s="162" t="s">
        <v>143</v>
      </c>
      <c r="F32" s="13"/>
      <c r="G32" s="25">
        <f>G33</f>
        <v>1000</v>
      </c>
      <c r="H32" s="25">
        <f>H33</f>
        <v>0</v>
      </c>
    </row>
    <row r="33" spans="1:8" ht="38.25">
      <c r="A33" s="56" t="s">
        <v>145</v>
      </c>
      <c r="B33" s="134" t="s">
        <v>50</v>
      </c>
      <c r="C33" s="13" t="s">
        <v>357</v>
      </c>
      <c r="D33" s="13" t="s">
        <v>409</v>
      </c>
      <c r="E33" s="162" t="s">
        <v>153</v>
      </c>
      <c r="F33" s="13"/>
      <c r="G33" s="25">
        <f>G34</f>
        <v>1000</v>
      </c>
      <c r="H33" s="25">
        <f>H34</f>
        <v>0</v>
      </c>
    </row>
    <row r="34" spans="1:8" ht="25.5">
      <c r="A34" s="128" t="s">
        <v>303</v>
      </c>
      <c r="B34" s="134" t="s">
        <v>50</v>
      </c>
      <c r="C34" s="17" t="s">
        <v>357</v>
      </c>
      <c r="D34" s="17">
        <v>13</v>
      </c>
      <c r="E34" s="164" t="s">
        <v>154</v>
      </c>
      <c r="F34" s="17" t="s">
        <v>294</v>
      </c>
      <c r="G34" s="26">
        <v>1000</v>
      </c>
      <c r="H34" s="26">
        <v>0</v>
      </c>
    </row>
    <row r="35" spans="1:8" ht="38.25">
      <c r="A35" s="54" t="s">
        <v>58</v>
      </c>
      <c r="B35" s="134" t="s">
        <v>50</v>
      </c>
      <c r="C35" s="13" t="s">
        <v>357</v>
      </c>
      <c r="D35" s="13">
        <v>13</v>
      </c>
      <c r="E35" s="13" t="s">
        <v>389</v>
      </c>
      <c r="F35" s="13"/>
      <c r="G35" s="25">
        <f>G36</f>
        <v>4637456</v>
      </c>
      <c r="H35" s="25">
        <f>H36</f>
        <v>4953693</v>
      </c>
    </row>
    <row r="36" spans="1:8" ht="38.25">
      <c r="A36" s="54" t="s">
        <v>76</v>
      </c>
      <c r="B36" s="134" t="s">
        <v>50</v>
      </c>
      <c r="C36" s="13" t="s">
        <v>357</v>
      </c>
      <c r="D36" s="13">
        <v>13</v>
      </c>
      <c r="E36" s="13" t="s">
        <v>388</v>
      </c>
      <c r="F36" s="13"/>
      <c r="G36" s="25">
        <f>G40+G37</f>
        <v>4637456</v>
      </c>
      <c r="H36" s="25">
        <f>H40+H37</f>
        <v>4953693</v>
      </c>
    </row>
    <row r="37" spans="1:8" ht="25.5">
      <c r="A37" s="54" t="s">
        <v>503</v>
      </c>
      <c r="B37" s="134" t="s">
        <v>50</v>
      </c>
      <c r="C37" s="13" t="s">
        <v>357</v>
      </c>
      <c r="D37" s="13">
        <v>13</v>
      </c>
      <c r="E37" s="13" t="s">
        <v>408</v>
      </c>
      <c r="F37" s="13"/>
      <c r="G37" s="25">
        <f>G38+G39</f>
        <v>4587456</v>
      </c>
      <c r="H37" s="25">
        <f>H38+H39</f>
        <v>4903693</v>
      </c>
    </row>
    <row r="38" spans="1:8" ht="25.5">
      <c r="A38" s="128" t="s">
        <v>300</v>
      </c>
      <c r="B38" s="134" t="s">
        <v>50</v>
      </c>
      <c r="C38" s="17" t="s">
        <v>358</v>
      </c>
      <c r="D38" s="17" t="s">
        <v>491</v>
      </c>
      <c r="E38" s="17" t="s">
        <v>408</v>
      </c>
      <c r="F38" s="17" t="s">
        <v>296</v>
      </c>
      <c r="G38" s="26">
        <v>3673916</v>
      </c>
      <c r="H38" s="26">
        <v>3918693</v>
      </c>
    </row>
    <row r="39" spans="1:8" ht="25.5">
      <c r="A39" s="128" t="s">
        <v>303</v>
      </c>
      <c r="B39" s="134" t="s">
        <v>50</v>
      </c>
      <c r="C39" s="17" t="s">
        <v>357</v>
      </c>
      <c r="D39" s="17" t="s">
        <v>491</v>
      </c>
      <c r="E39" s="17" t="s">
        <v>408</v>
      </c>
      <c r="F39" s="17" t="s">
        <v>294</v>
      </c>
      <c r="G39" s="26">
        <v>913540</v>
      </c>
      <c r="H39" s="26">
        <v>985000</v>
      </c>
    </row>
    <row r="40" spans="1:8" ht="25.5">
      <c r="A40" s="54" t="s">
        <v>374</v>
      </c>
      <c r="B40" s="134" t="s">
        <v>50</v>
      </c>
      <c r="C40" s="13" t="s">
        <v>357</v>
      </c>
      <c r="D40" s="13">
        <v>13</v>
      </c>
      <c r="E40" s="13" t="s">
        <v>407</v>
      </c>
      <c r="F40" s="13"/>
      <c r="G40" s="25">
        <f>G41+G43+G42</f>
        <v>50000</v>
      </c>
      <c r="H40" s="25">
        <f>H41+H43+H42</f>
        <v>50000</v>
      </c>
    </row>
    <row r="41" spans="1:8" ht="25.5">
      <c r="A41" s="128" t="s">
        <v>303</v>
      </c>
      <c r="B41" s="134" t="s">
        <v>50</v>
      </c>
      <c r="C41" s="17" t="s">
        <v>357</v>
      </c>
      <c r="D41" s="17" t="s">
        <v>491</v>
      </c>
      <c r="E41" s="17" t="s">
        <v>407</v>
      </c>
      <c r="F41" s="17" t="s">
        <v>294</v>
      </c>
      <c r="G41" s="26">
        <v>50000</v>
      </c>
      <c r="H41" s="26">
        <v>50000</v>
      </c>
    </row>
    <row r="42" spans="1:8" ht="15.75">
      <c r="A42" s="128" t="s">
        <v>314</v>
      </c>
      <c r="B42" s="134" t="s">
        <v>50</v>
      </c>
      <c r="C42" s="17" t="s">
        <v>357</v>
      </c>
      <c r="D42" s="17" t="s">
        <v>491</v>
      </c>
      <c r="E42" s="17" t="s">
        <v>407</v>
      </c>
      <c r="F42" s="17" t="s">
        <v>297</v>
      </c>
      <c r="G42" s="26">
        <v>0</v>
      </c>
      <c r="H42" s="26">
        <v>0</v>
      </c>
    </row>
    <row r="43" spans="1:8" ht="15.75">
      <c r="A43" s="55" t="s">
        <v>304</v>
      </c>
      <c r="B43" s="134" t="s">
        <v>50</v>
      </c>
      <c r="C43" s="17" t="s">
        <v>357</v>
      </c>
      <c r="D43" s="17" t="s">
        <v>491</v>
      </c>
      <c r="E43" s="17" t="s">
        <v>407</v>
      </c>
      <c r="F43" s="17" t="s">
        <v>298</v>
      </c>
      <c r="G43" s="26">
        <v>0</v>
      </c>
      <c r="H43" s="26">
        <v>0</v>
      </c>
    </row>
    <row r="44" spans="1:8" ht="16.5">
      <c r="A44" s="61" t="s">
        <v>340</v>
      </c>
      <c r="B44" s="215" t="s">
        <v>50</v>
      </c>
      <c r="C44" s="60" t="s">
        <v>359</v>
      </c>
      <c r="D44" s="60"/>
      <c r="E44" s="60"/>
      <c r="F44" s="60"/>
      <c r="G44" s="62">
        <f aca="true" t="shared" si="2" ref="G44:H47">G45</f>
        <v>232700</v>
      </c>
      <c r="H44" s="62">
        <f t="shared" si="2"/>
        <v>255200</v>
      </c>
    </row>
    <row r="45" spans="1:8" ht="15.75">
      <c r="A45" s="54" t="s">
        <v>474</v>
      </c>
      <c r="B45" s="134" t="s">
        <v>50</v>
      </c>
      <c r="C45" s="13" t="s">
        <v>359</v>
      </c>
      <c r="D45" s="13" t="s">
        <v>360</v>
      </c>
      <c r="E45" s="13"/>
      <c r="F45" s="13"/>
      <c r="G45" s="25">
        <f t="shared" si="2"/>
        <v>232700</v>
      </c>
      <c r="H45" s="25">
        <f t="shared" si="2"/>
        <v>255200</v>
      </c>
    </row>
    <row r="46" spans="1:8" ht="38.25">
      <c r="A46" s="54" t="s">
        <v>58</v>
      </c>
      <c r="B46" s="134" t="s">
        <v>50</v>
      </c>
      <c r="C46" s="13" t="s">
        <v>359</v>
      </c>
      <c r="D46" s="13" t="s">
        <v>360</v>
      </c>
      <c r="E46" s="13" t="s">
        <v>389</v>
      </c>
      <c r="F46" s="13"/>
      <c r="G46" s="25">
        <f t="shared" si="2"/>
        <v>232700</v>
      </c>
      <c r="H46" s="25">
        <f t="shared" si="2"/>
        <v>255200</v>
      </c>
    </row>
    <row r="47" spans="1:8" ht="38.25">
      <c r="A47" s="54" t="s">
        <v>76</v>
      </c>
      <c r="B47" s="134" t="s">
        <v>50</v>
      </c>
      <c r="C47" s="13" t="s">
        <v>359</v>
      </c>
      <c r="D47" s="13" t="s">
        <v>360</v>
      </c>
      <c r="E47" s="13" t="s">
        <v>388</v>
      </c>
      <c r="F47" s="13"/>
      <c r="G47" s="25">
        <f t="shared" si="2"/>
        <v>232700</v>
      </c>
      <c r="H47" s="25">
        <f t="shared" si="2"/>
        <v>255200</v>
      </c>
    </row>
    <row r="48" spans="1:8" ht="25.5">
      <c r="A48" s="54" t="s">
        <v>475</v>
      </c>
      <c r="B48" s="134" t="s">
        <v>50</v>
      </c>
      <c r="C48" s="13" t="s">
        <v>359</v>
      </c>
      <c r="D48" s="13" t="s">
        <v>360</v>
      </c>
      <c r="E48" s="13" t="s">
        <v>391</v>
      </c>
      <c r="F48" s="13"/>
      <c r="G48" s="25">
        <f>G49+G50</f>
        <v>232700</v>
      </c>
      <c r="H48" s="25">
        <f>H49+H50</f>
        <v>255200</v>
      </c>
    </row>
    <row r="49" spans="1:8" ht="25.5">
      <c r="A49" s="128" t="s">
        <v>300</v>
      </c>
      <c r="B49" s="134" t="s">
        <v>50</v>
      </c>
      <c r="C49" s="17" t="s">
        <v>359</v>
      </c>
      <c r="D49" s="17" t="s">
        <v>360</v>
      </c>
      <c r="E49" s="17" t="s">
        <v>391</v>
      </c>
      <c r="F49" s="17" t="s">
        <v>296</v>
      </c>
      <c r="G49" s="26">
        <v>232700</v>
      </c>
      <c r="H49" s="26">
        <v>255200</v>
      </c>
    </row>
    <row r="50" spans="1:8" ht="25.5">
      <c r="A50" s="128" t="s">
        <v>303</v>
      </c>
      <c r="B50" s="134" t="s">
        <v>50</v>
      </c>
      <c r="C50" s="17" t="s">
        <v>359</v>
      </c>
      <c r="D50" s="17" t="s">
        <v>360</v>
      </c>
      <c r="E50" s="17" t="s">
        <v>391</v>
      </c>
      <c r="F50" s="17" t="s">
        <v>294</v>
      </c>
      <c r="G50" s="26">
        <v>0</v>
      </c>
      <c r="H50" s="26">
        <v>0</v>
      </c>
    </row>
    <row r="51" spans="1:8" ht="33">
      <c r="A51" s="61" t="s">
        <v>476</v>
      </c>
      <c r="B51" s="215" t="s">
        <v>50</v>
      </c>
      <c r="C51" s="60" t="s">
        <v>360</v>
      </c>
      <c r="D51" s="60"/>
      <c r="E51" s="60"/>
      <c r="F51" s="60"/>
      <c r="G51" s="62">
        <f>G52+G61</f>
        <v>619020</v>
      </c>
      <c r="H51" s="62">
        <f>H52+H61</f>
        <v>614020</v>
      </c>
    </row>
    <row r="52" spans="1:8" ht="15.75">
      <c r="A52" s="54" t="s">
        <v>341</v>
      </c>
      <c r="B52" s="134" t="s">
        <v>50</v>
      </c>
      <c r="C52" s="13" t="s">
        <v>360</v>
      </c>
      <c r="D52" s="13">
        <v>10</v>
      </c>
      <c r="E52" s="13"/>
      <c r="F52" s="13"/>
      <c r="G52" s="25">
        <f>G53</f>
        <v>579020</v>
      </c>
      <c r="H52" s="25">
        <f>H53</f>
        <v>579020</v>
      </c>
    </row>
    <row r="53" spans="1:8" ht="39">
      <c r="A53" s="131" t="s">
        <v>179</v>
      </c>
      <c r="B53" s="134" t="s">
        <v>50</v>
      </c>
      <c r="C53" s="13" t="s">
        <v>360</v>
      </c>
      <c r="D53" s="13" t="s">
        <v>492</v>
      </c>
      <c r="E53" s="133" t="s">
        <v>312</v>
      </c>
      <c r="F53" s="13"/>
      <c r="G53" s="25">
        <f>G54</f>
        <v>579020</v>
      </c>
      <c r="H53" s="25">
        <f>H54</f>
        <v>579020</v>
      </c>
    </row>
    <row r="54" spans="1:8" ht="38.25">
      <c r="A54" s="214" t="s">
        <v>60</v>
      </c>
      <c r="B54" s="216" t="s">
        <v>50</v>
      </c>
      <c r="C54" s="13" t="s">
        <v>360</v>
      </c>
      <c r="D54" s="13" t="s">
        <v>492</v>
      </c>
      <c r="E54" s="133" t="s">
        <v>310</v>
      </c>
      <c r="F54" s="13"/>
      <c r="G54" s="25">
        <f>G55+G56+G58</f>
        <v>579020</v>
      </c>
      <c r="H54" s="25">
        <f>H55+H56+H58</f>
        <v>579020</v>
      </c>
    </row>
    <row r="55" spans="1:8" ht="25.5">
      <c r="A55" s="130" t="s">
        <v>338</v>
      </c>
      <c r="B55" s="134" t="s">
        <v>50</v>
      </c>
      <c r="C55" s="17" t="s">
        <v>360</v>
      </c>
      <c r="D55" s="17" t="s">
        <v>492</v>
      </c>
      <c r="E55" s="132" t="s">
        <v>311</v>
      </c>
      <c r="F55" s="17" t="s">
        <v>294</v>
      </c>
      <c r="G55" s="26">
        <v>241000</v>
      </c>
      <c r="H55" s="26">
        <v>241000</v>
      </c>
    </row>
    <row r="56" spans="1:8" ht="25.5">
      <c r="A56" s="250" t="s">
        <v>211</v>
      </c>
      <c r="B56" s="216" t="s">
        <v>50</v>
      </c>
      <c r="C56" s="13" t="s">
        <v>360</v>
      </c>
      <c r="D56" s="13" t="s">
        <v>492</v>
      </c>
      <c r="E56" s="167" t="s">
        <v>210</v>
      </c>
      <c r="F56" s="162"/>
      <c r="G56" s="25">
        <f>G57</f>
        <v>282420</v>
      </c>
      <c r="H56" s="25">
        <f>H57</f>
        <v>282420</v>
      </c>
    </row>
    <row r="57" spans="1:8" ht="25.5">
      <c r="A57" s="130" t="s">
        <v>338</v>
      </c>
      <c r="B57" s="134" t="s">
        <v>50</v>
      </c>
      <c r="C57" s="17" t="s">
        <v>360</v>
      </c>
      <c r="D57" s="17" t="s">
        <v>492</v>
      </c>
      <c r="E57" s="168" t="s">
        <v>210</v>
      </c>
      <c r="F57" s="164" t="s">
        <v>294</v>
      </c>
      <c r="G57" s="26">
        <v>282420</v>
      </c>
      <c r="H57" s="26">
        <v>282420</v>
      </c>
    </row>
    <row r="58" spans="1:8" ht="25.5">
      <c r="A58" s="250" t="s">
        <v>213</v>
      </c>
      <c r="B58" s="216" t="s">
        <v>50</v>
      </c>
      <c r="C58" s="13" t="s">
        <v>360</v>
      </c>
      <c r="D58" s="13" t="s">
        <v>492</v>
      </c>
      <c r="E58" s="167" t="s">
        <v>212</v>
      </c>
      <c r="F58" s="162"/>
      <c r="G58" s="25">
        <f>G59</f>
        <v>55600</v>
      </c>
      <c r="H58" s="25">
        <f>H59</f>
        <v>55600</v>
      </c>
    </row>
    <row r="59" spans="1:8" ht="25.5">
      <c r="A59" s="130" t="s">
        <v>338</v>
      </c>
      <c r="B59" s="134" t="s">
        <v>50</v>
      </c>
      <c r="C59" s="17" t="s">
        <v>360</v>
      </c>
      <c r="D59" s="17" t="s">
        <v>492</v>
      </c>
      <c r="E59" s="168" t="s">
        <v>212</v>
      </c>
      <c r="F59" s="164" t="s">
        <v>294</v>
      </c>
      <c r="G59" s="26">
        <v>55600</v>
      </c>
      <c r="H59" s="26">
        <v>55600</v>
      </c>
    </row>
    <row r="60" spans="1:8" ht="38.25">
      <c r="A60" s="54" t="s">
        <v>58</v>
      </c>
      <c r="B60" s="134" t="s">
        <v>50</v>
      </c>
      <c r="C60" s="13" t="s">
        <v>360</v>
      </c>
      <c r="D60" s="13" t="s">
        <v>492</v>
      </c>
      <c r="E60" s="13" t="s">
        <v>389</v>
      </c>
      <c r="F60" s="13"/>
      <c r="G60" s="25">
        <f aca="true" t="shared" si="3" ref="G60:H62">G61</f>
        <v>40000</v>
      </c>
      <c r="H60" s="25">
        <f t="shared" si="3"/>
        <v>35000</v>
      </c>
    </row>
    <row r="61" spans="1:8" ht="38.25">
      <c r="A61" s="54" t="s">
        <v>76</v>
      </c>
      <c r="B61" s="134" t="s">
        <v>50</v>
      </c>
      <c r="C61" s="13" t="s">
        <v>360</v>
      </c>
      <c r="D61" s="13" t="s">
        <v>492</v>
      </c>
      <c r="E61" s="13" t="s">
        <v>388</v>
      </c>
      <c r="F61" s="13"/>
      <c r="G61" s="25">
        <f t="shared" si="3"/>
        <v>40000</v>
      </c>
      <c r="H61" s="25">
        <f t="shared" si="3"/>
        <v>35000</v>
      </c>
    </row>
    <row r="62" spans="1:8" ht="38.25">
      <c r="A62" s="54" t="s">
        <v>477</v>
      </c>
      <c r="B62" s="134" t="s">
        <v>50</v>
      </c>
      <c r="C62" s="13" t="s">
        <v>360</v>
      </c>
      <c r="D62" s="13" t="s">
        <v>492</v>
      </c>
      <c r="E62" s="13" t="s">
        <v>397</v>
      </c>
      <c r="F62" s="13"/>
      <c r="G62" s="25">
        <f t="shared" si="3"/>
        <v>40000</v>
      </c>
      <c r="H62" s="25">
        <f t="shared" si="3"/>
        <v>35000</v>
      </c>
    </row>
    <row r="63" spans="1:8" ht="25.5">
      <c r="A63" s="128" t="s">
        <v>303</v>
      </c>
      <c r="B63" s="134" t="s">
        <v>50</v>
      </c>
      <c r="C63" s="17" t="s">
        <v>360</v>
      </c>
      <c r="D63" s="17" t="s">
        <v>492</v>
      </c>
      <c r="E63" s="17" t="s">
        <v>397</v>
      </c>
      <c r="F63" s="17" t="s">
        <v>294</v>
      </c>
      <c r="G63" s="26">
        <v>40000</v>
      </c>
      <c r="H63" s="26">
        <v>35000</v>
      </c>
    </row>
    <row r="64" spans="1:8" ht="25.5" hidden="1">
      <c r="A64" s="55" t="s">
        <v>445</v>
      </c>
      <c r="B64" s="134" t="s">
        <v>50</v>
      </c>
      <c r="C64" s="17" t="s">
        <v>360</v>
      </c>
      <c r="D64" s="17" t="s">
        <v>492</v>
      </c>
      <c r="E64" s="17" t="s">
        <v>398</v>
      </c>
      <c r="F64" s="17" t="s">
        <v>441</v>
      </c>
      <c r="G64" s="26">
        <v>-1</v>
      </c>
      <c r="H64" s="26">
        <v>0</v>
      </c>
    </row>
    <row r="65" spans="1:8" ht="15.75" hidden="1">
      <c r="A65" s="54" t="s">
        <v>290</v>
      </c>
      <c r="B65" s="134" t="s">
        <v>50</v>
      </c>
      <c r="C65" s="13" t="s">
        <v>360</v>
      </c>
      <c r="D65" s="13" t="s">
        <v>492</v>
      </c>
      <c r="E65" s="13" t="s">
        <v>289</v>
      </c>
      <c r="F65" s="13"/>
      <c r="G65" s="25">
        <f>SUM(G67)</f>
        <v>-1</v>
      </c>
      <c r="H65" s="25">
        <f>SUM(H67)</f>
        <v>0</v>
      </c>
    </row>
    <row r="66" spans="1:8" ht="25.5" hidden="1">
      <c r="A66" s="128" t="s">
        <v>303</v>
      </c>
      <c r="B66" s="134" t="s">
        <v>50</v>
      </c>
      <c r="C66" s="17" t="s">
        <v>360</v>
      </c>
      <c r="D66" s="17" t="s">
        <v>492</v>
      </c>
      <c r="E66" s="17" t="s">
        <v>289</v>
      </c>
      <c r="F66" s="17" t="s">
        <v>294</v>
      </c>
      <c r="G66" s="25">
        <f>G67</f>
        <v>-1</v>
      </c>
      <c r="H66" s="25">
        <f>H67</f>
        <v>0</v>
      </c>
    </row>
    <row r="67" spans="1:8" ht="25.5" hidden="1">
      <c r="A67" s="55" t="s">
        <v>473</v>
      </c>
      <c r="B67" s="134" t="s">
        <v>50</v>
      </c>
      <c r="C67" s="17" t="s">
        <v>360</v>
      </c>
      <c r="D67" s="17" t="s">
        <v>492</v>
      </c>
      <c r="E67" s="17" t="s">
        <v>289</v>
      </c>
      <c r="F67" s="17" t="s">
        <v>490</v>
      </c>
      <c r="G67" s="26">
        <v>-1</v>
      </c>
      <c r="H67" s="26">
        <v>0</v>
      </c>
    </row>
    <row r="68" spans="1:8" ht="28.5" hidden="1">
      <c r="A68" s="11" t="s">
        <v>278</v>
      </c>
      <c r="B68" s="134" t="s">
        <v>50</v>
      </c>
      <c r="C68" s="13" t="s">
        <v>360</v>
      </c>
      <c r="D68" s="13" t="s">
        <v>273</v>
      </c>
      <c r="E68" s="13"/>
      <c r="F68" s="13"/>
      <c r="G68" s="25" t="e">
        <f>#REF!</f>
        <v>#REF!</v>
      </c>
      <c r="H68" s="25" t="e">
        <f>#REF!</f>
        <v>#REF!</v>
      </c>
    </row>
    <row r="69" spans="1:8" ht="16.5">
      <c r="A69" s="61" t="s">
        <v>342</v>
      </c>
      <c r="B69" s="217" t="s">
        <v>50</v>
      </c>
      <c r="C69" s="60" t="s">
        <v>361</v>
      </c>
      <c r="D69" s="60"/>
      <c r="E69" s="60"/>
      <c r="F69" s="60"/>
      <c r="G69" s="62">
        <f>G70+G75+G94</f>
        <v>20472700</v>
      </c>
      <c r="H69" s="62">
        <f>H70+H75+H94</f>
        <v>25681800</v>
      </c>
    </row>
    <row r="70" spans="1:8" ht="15.75">
      <c r="A70" s="54" t="s">
        <v>343</v>
      </c>
      <c r="B70" s="134" t="s">
        <v>50</v>
      </c>
      <c r="C70" s="13" t="s">
        <v>361</v>
      </c>
      <c r="D70" s="13" t="s">
        <v>357</v>
      </c>
      <c r="E70" s="13"/>
      <c r="F70" s="13"/>
      <c r="G70" s="25">
        <f aca="true" t="shared" si="4" ref="G70:H73">G71</f>
        <v>40000</v>
      </c>
      <c r="H70" s="25">
        <f t="shared" si="4"/>
        <v>40000</v>
      </c>
    </row>
    <row r="71" spans="1:8" ht="38.25">
      <c r="A71" s="113" t="s">
        <v>173</v>
      </c>
      <c r="B71" s="134" t="s">
        <v>50</v>
      </c>
      <c r="C71" s="13" t="s">
        <v>361</v>
      </c>
      <c r="D71" s="13" t="s">
        <v>357</v>
      </c>
      <c r="E71" s="162" t="s">
        <v>379</v>
      </c>
      <c r="F71" s="13"/>
      <c r="G71" s="25">
        <f t="shared" si="4"/>
        <v>40000</v>
      </c>
      <c r="H71" s="25">
        <f t="shared" si="4"/>
        <v>40000</v>
      </c>
    </row>
    <row r="72" spans="1:8" ht="25.5">
      <c r="A72" s="113" t="s">
        <v>394</v>
      </c>
      <c r="B72" s="134" t="s">
        <v>50</v>
      </c>
      <c r="C72" s="13" t="s">
        <v>361</v>
      </c>
      <c r="D72" s="13" t="s">
        <v>357</v>
      </c>
      <c r="E72" s="162" t="s">
        <v>383</v>
      </c>
      <c r="F72" s="13"/>
      <c r="G72" s="25">
        <f t="shared" si="4"/>
        <v>40000</v>
      </c>
      <c r="H72" s="25">
        <f t="shared" si="4"/>
        <v>40000</v>
      </c>
    </row>
    <row r="73" spans="1:8" ht="25.5">
      <c r="A73" s="54" t="s">
        <v>344</v>
      </c>
      <c r="B73" s="134" t="s">
        <v>50</v>
      </c>
      <c r="C73" s="13" t="s">
        <v>361</v>
      </c>
      <c r="D73" s="13" t="s">
        <v>357</v>
      </c>
      <c r="E73" s="162" t="s">
        <v>62</v>
      </c>
      <c r="F73" s="13"/>
      <c r="G73" s="25">
        <f t="shared" si="4"/>
        <v>40000</v>
      </c>
      <c r="H73" s="25">
        <f t="shared" si="4"/>
        <v>40000</v>
      </c>
    </row>
    <row r="74" spans="1:8" ht="25.5">
      <c r="A74" s="128" t="s">
        <v>303</v>
      </c>
      <c r="B74" s="134" t="s">
        <v>50</v>
      </c>
      <c r="C74" s="17" t="s">
        <v>361</v>
      </c>
      <c r="D74" s="17" t="s">
        <v>357</v>
      </c>
      <c r="E74" s="164" t="s">
        <v>62</v>
      </c>
      <c r="F74" s="17" t="s">
        <v>294</v>
      </c>
      <c r="G74" s="26">
        <v>40000</v>
      </c>
      <c r="H74" s="26">
        <v>40000</v>
      </c>
    </row>
    <row r="75" spans="1:8" ht="15" customHeight="1">
      <c r="A75" s="54" t="s">
        <v>93</v>
      </c>
      <c r="B75" s="134" t="s">
        <v>50</v>
      </c>
      <c r="C75" s="119" t="s">
        <v>361</v>
      </c>
      <c r="D75" s="119" t="s">
        <v>365</v>
      </c>
      <c r="E75" s="13"/>
      <c r="F75" s="52"/>
      <c r="G75" s="25">
        <f>G82+G90</f>
        <v>20432700</v>
      </c>
      <c r="H75" s="25">
        <f>H82+H90</f>
        <v>25641800</v>
      </c>
    </row>
    <row r="76" spans="1:8" ht="13.5" customHeight="1" hidden="1">
      <c r="A76" s="58" t="s">
        <v>461</v>
      </c>
      <c r="B76" s="134" t="s">
        <v>50</v>
      </c>
      <c r="C76" s="120" t="s">
        <v>361</v>
      </c>
      <c r="D76" s="120" t="s">
        <v>365</v>
      </c>
      <c r="E76" s="114" t="s">
        <v>399</v>
      </c>
      <c r="F76" s="84"/>
      <c r="G76" s="83">
        <f aca="true" t="shared" si="5" ref="G76:H79">SUM(G77)</f>
        <v>0</v>
      </c>
      <c r="H76" s="83">
        <f t="shared" si="5"/>
        <v>0</v>
      </c>
    </row>
    <row r="77" spans="1:8" ht="25.5" hidden="1">
      <c r="A77" s="58" t="s">
        <v>462</v>
      </c>
      <c r="B77" s="134" t="s">
        <v>50</v>
      </c>
      <c r="C77" s="120" t="s">
        <v>361</v>
      </c>
      <c r="D77" s="120" t="s">
        <v>365</v>
      </c>
      <c r="E77" s="114" t="s">
        <v>400</v>
      </c>
      <c r="F77" s="84"/>
      <c r="G77" s="83">
        <f t="shared" si="5"/>
        <v>0</v>
      </c>
      <c r="H77" s="83">
        <f t="shared" si="5"/>
        <v>0</v>
      </c>
    </row>
    <row r="78" spans="1:8" ht="25.5" hidden="1">
      <c r="A78" s="58" t="s">
        <v>463</v>
      </c>
      <c r="B78" s="134" t="s">
        <v>50</v>
      </c>
      <c r="C78" s="120" t="s">
        <v>361</v>
      </c>
      <c r="D78" s="120" t="s">
        <v>365</v>
      </c>
      <c r="E78" s="114" t="s">
        <v>465</v>
      </c>
      <c r="F78" s="84"/>
      <c r="G78" s="83">
        <f t="shared" si="5"/>
        <v>0</v>
      </c>
      <c r="H78" s="83">
        <f t="shared" si="5"/>
        <v>0</v>
      </c>
    </row>
    <row r="79" spans="1:8" ht="25.5" hidden="1">
      <c r="A79" s="58" t="s">
        <v>464</v>
      </c>
      <c r="B79" s="134" t="s">
        <v>50</v>
      </c>
      <c r="C79" s="120" t="s">
        <v>361</v>
      </c>
      <c r="D79" s="120" t="s">
        <v>365</v>
      </c>
      <c r="E79" s="114" t="s">
        <v>466</v>
      </c>
      <c r="F79" s="84"/>
      <c r="G79" s="83">
        <f t="shared" si="5"/>
        <v>0</v>
      </c>
      <c r="H79" s="83">
        <f t="shared" si="5"/>
        <v>0</v>
      </c>
    </row>
    <row r="80" spans="1:8" ht="25.5" hidden="1">
      <c r="A80" s="86" t="s">
        <v>473</v>
      </c>
      <c r="B80" s="134" t="s">
        <v>50</v>
      </c>
      <c r="C80" s="121" t="s">
        <v>361</v>
      </c>
      <c r="D80" s="121" t="s">
        <v>365</v>
      </c>
      <c r="E80" s="115" t="s">
        <v>466</v>
      </c>
      <c r="F80" s="85" t="s">
        <v>490</v>
      </c>
      <c r="G80" s="116"/>
      <c r="H80" s="116"/>
    </row>
    <row r="81" spans="1:8" ht="38.25" hidden="1">
      <c r="A81" s="54" t="s">
        <v>469</v>
      </c>
      <c r="B81" s="134" t="s">
        <v>50</v>
      </c>
      <c r="C81" s="119" t="s">
        <v>361</v>
      </c>
      <c r="D81" s="119" t="s">
        <v>365</v>
      </c>
      <c r="E81" s="13" t="s">
        <v>389</v>
      </c>
      <c r="F81" s="52"/>
      <c r="G81" s="25">
        <f aca="true" t="shared" si="6" ref="G81:H84">G82</f>
        <v>19580500</v>
      </c>
      <c r="H81" s="25">
        <f t="shared" si="6"/>
        <v>24492500</v>
      </c>
    </row>
    <row r="82" spans="1:8" ht="38.25">
      <c r="A82" s="127" t="s">
        <v>180</v>
      </c>
      <c r="B82" s="134" t="s">
        <v>50</v>
      </c>
      <c r="C82" s="119" t="s">
        <v>361</v>
      </c>
      <c r="D82" s="119" t="s">
        <v>365</v>
      </c>
      <c r="E82" s="162" t="s">
        <v>399</v>
      </c>
      <c r="F82" s="53"/>
      <c r="G82" s="25">
        <f>G83+G86+G88</f>
        <v>19580500</v>
      </c>
      <c r="H82" s="25">
        <f>H83+H86+H88</f>
        <v>24492500</v>
      </c>
    </row>
    <row r="83" spans="1:8" ht="25.5">
      <c r="A83" s="127" t="s">
        <v>462</v>
      </c>
      <c r="B83" s="134" t="s">
        <v>50</v>
      </c>
      <c r="C83" s="13" t="s">
        <v>361</v>
      </c>
      <c r="D83" s="13" t="s">
        <v>365</v>
      </c>
      <c r="E83" s="162" t="s">
        <v>400</v>
      </c>
      <c r="F83" s="53"/>
      <c r="G83" s="25">
        <f t="shared" si="6"/>
        <v>250000</v>
      </c>
      <c r="H83" s="25">
        <f t="shared" si="6"/>
        <v>250000</v>
      </c>
    </row>
    <row r="84" spans="1:8" ht="25.5">
      <c r="A84" s="127" t="s">
        <v>64</v>
      </c>
      <c r="B84" s="134" t="s">
        <v>50</v>
      </c>
      <c r="C84" s="13" t="s">
        <v>361</v>
      </c>
      <c r="D84" s="13" t="s">
        <v>365</v>
      </c>
      <c r="E84" s="162" t="s">
        <v>63</v>
      </c>
      <c r="F84" s="53"/>
      <c r="G84" s="25">
        <f t="shared" si="6"/>
        <v>250000</v>
      </c>
      <c r="H84" s="25">
        <f t="shared" si="6"/>
        <v>250000</v>
      </c>
    </row>
    <row r="85" spans="1:8" ht="25.5">
      <c r="A85" s="128" t="s">
        <v>293</v>
      </c>
      <c r="B85" s="134" t="s">
        <v>50</v>
      </c>
      <c r="C85" s="17" t="s">
        <v>361</v>
      </c>
      <c r="D85" s="17" t="s">
        <v>365</v>
      </c>
      <c r="E85" s="164" t="s">
        <v>63</v>
      </c>
      <c r="F85" s="53" t="s">
        <v>294</v>
      </c>
      <c r="G85" s="26">
        <v>250000</v>
      </c>
      <c r="H85" s="26">
        <v>250000</v>
      </c>
    </row>
    <row r="86" spans="1:8" ht="76.5">
      <c r="A86" s="127" t="s">
        <v>222</v>
      </c>
      <c r="B86" s="134" t="s">
        <v>50</v>
      </c>
      <c r="C86" s="13" t="s">
        <v>361</v>
      </c>
      <c r="D86" s="13" t="s">
        <v>365</v>
      </c>
      <c r="E86" s="162" t="s">
        <v>214</v>
      </c>
      <c r="F86" s="172"/>
      <c r="G86" s="25">
        <f>G87</f>
        <v>11249500</v>
      </c>
      <c r="H86" s="25">
        <f>H87</f>
        <v>24242500</v>
      </c>
    </row>
    <row r="87" spans="1:8" ht="25.5">
      <c r="A87" s="128" t="s">
        <v>293</v>
      </c>
      <c r="B87" s="134" t="s">
        <v>50</v>
      </c>
      <c r="C87" s="17" t="s">
        <v>361</v>
      </c>
      <c r="D87" s="17" t="s">
        <v>365</v>
      </c>
      <c r="E87" s="164" t="s">
        <v>214</v>
      </c>
      <c r="F87" s="173" t="s">
        <v>294</v>
      </c>
      <c r="G87" s="26">
        <v>11249500</v>
      </c>
      <c r="H87" s="26">
        <v>24242500</v>
      </c>
    </row>
    <row r="88" spans="1:8" ht="51">
      <c r="A88" s="127" t="s">
        <v>221</v>
      </c>
      <c r="B88" s="134" t="s">
        <v>50</v>
      </c>
      <c r="C88" s="13" t="s">
        <v>361</v>
      </c>
      <c r="D88" s="13" t="s">
        <v>365</v>
      </c>
      <c r="E88" s="162" t="s">
        <v>220</v>
      </c>
      <c r="F88" s="172"/>
      <c r="G88" s="25">
        <f>G89</f>
        <v>8081000</v>
      </c>
      <c r="H88" s="25">
        <f>H89</f>
        <v>0</v>
      </c>
    </row>
    <row r="89" spans="1:8" ht="25.5">
      <c r="A89" s="128" t="s">
        <v>293</v>
      </c>
      <c r="B89" s="134" t="s">
        <v>50</v>
      </c>
      <c r="C89" s="17" t="s">
        <v>361</v>
      </c>
      <c r="D89" s="17" t="s">
        <v>365</v>
      </c>
      <c r="E89" s="164" t="s">
        <v>220</v>
      </c>
      <c r="F89" s="173" t="s">
        <v>294</v>
      </c>
      <c r="G89" s="26">
        <v>8081000</v>
      </c>
      <c r="H89" s="26">
        <v>0</v>
      </c>
    </row>
    <row r="90" spans="1:8" ht="38.25">
      <c r="A90" s="57" t="s">
        <v>65</v>
      </c>
      <c r="B90" s="134" t="s">
        <v>50</v>
      </c>
      <c r="C90" s="119" t="s">
        <v>361</v>
      </c>
      <c r="D90" s="119" t="s">
        <v>365</v>
      </c>
      <c r="E90" s="13" t="s">
        <v>389</v>
      </c>
      <c r="F90" s="52"/>
      <c r="G90" s="25">
        <f aca="true" t="shared" si="7" ref="G90:H92">G91</f>
        <v>852200</v>
      </c>
      <c r="H90" s="25">
        <f t="shared" si="7"/>
        <v>1149300</v>
      </c>
    </row>
    <row r="91" spans="1:8" ht="38.25">
      <c r="A91" s="127" t="s">
        <v>54</v>
      </c>
      <c r="B91" s="134" t="s">
        <v>50</v>
      </c>
      <c r="C91" s="119" t="s">
        <v>361</v>
      </c>
      <c r="D91" s="119" t="s">
        <v>365</v>
      </c>
      <c r="E91" s="13" t="s">
        <v>388</v>
      </c>
      <c r="F91" s="52"/>
      <c r="G91" s="25">
        <f t="shared" si="7"/>
        <v>852200</v>
      </c>
      <c r="H91" s="25">
        <f t="shared" si="7"/>
        <v>1149300</v>
      </c>
    </row>
    <row r="92" spans="1:8" ht="38.25">
      <c r="A92" s="127" t="s">
        <v>66</v>
      </c>
      <c r="B92" s="134" t="s">
        <v>50</v>
      </c>
      <c r="C92" s="119" t="s">
        <v>361</v>
      </c>
      <c r="D92" s="119" t="s">
        <v>365</v>
      </c>
      <c r="E92" s="13" t="s">
        <v>540</v>
      </c>
      <c r="F92" s="52"/>
      <c r="G92" s="25">
        <f t="shared" si="7"/>
        <v>852200</v>
      </c>
      <c r="H92" s="25">
        <f t="shared" si="7"/>
        <v>1149300</v>
      </c>
    </row>
    <row r="93" spans="1:8" ht="25.5">
      <c r="A93" s="128" t="s">
        <v>293</v>
      </c>
      <c r="B93" s="134" t="s">
        <v>50</v>
      </c>
      <c r="C93" s="122" t="s">
        <v>361</v>
      </c>
      <c r="D93" s="122" t="s">
        <v>365</v>
      </c>
      <c r="E93" s="17" t="s">
        <v>540</v>
      </c>
      <c r="F93" s="53" t="s">
        <v>294</v>
      </c>
      <c r="G93" s="26">
        <v>852200</v>
      </c>
      <c r="H93" s="26">
        <v>1149300</v>
      </c>
    </row>
    <row r="94" spans="1:8" ht="31.5">
      <c r="A94" s="220" t="s">
        <v>345</v>
      </c>
      <c r="B94" s="134" t="s">
        <v>50</v>
      </c>
      <c r="C94" s="219" t="s">
        <v>361</v>
      </c>
      <c r="D94" s="219" t="s">
        <v>493</v>
      </c>
      <c r="E94" s="17"/>
      <c r="F94" s="53"/>
      <c r="G94" s="25">
        <f>G95</f>
        <v>0</v>
      </c>
      <c r="H94" s="25">
        <f>H95</f>
        <v>0</v>
      </c>
    </row>
    <row r="95" spans="1:8" ht="25.5">
      <c r="A95" s="218" t="s">
        <v>95</v>
      </c>
      <c r="B95" s="134" t="s">
        <v>50</v>
      </c>
      <c r="C95" s="219" t="s">
        <v>361</v>
      </c>
      <c r="D95" s="219" t="s">
        <v>493</v>
      </c>
      <c r="E95" s="219" t="s">
        <v>94</v>
      </c>
      <c r="F95" s="53"/>
      <c r="G95" s="25">
        <f>G96</f>
        <v>0</v>
      </c>
      <c r="H95" s="25">
        <f>H96</f>
        <v>0</v>
      </c>
    </row>
    <row r="96" spans="1:8" ht="25.5">
      <c r="A96" s="129" t="s">
        <v>338</v>
      </c>
      <c r="B96" s="134" t="s">
        <v>50</v>
      </c>
      <c r="C96" s="122" t="s">
        <v>361</v>
      </c>
      <c r="D96" s="122" t="s">
        <v>493</v>
      </c>
      <c r="E96" s="165" t="s">
        <v>94</v>
      </c>
      <c r="F96" s="53" t="s">
        <v>294</v>
      </c>
      <c r="G96" s="26">
        <v>0</v>
      </c>
      <c r="H96" s="26">
        <v>0</v>
      </c>
    </row>
    <row r="97" spans="1:8" ht="15.75" customHeight="1">
      <c r="A97" s="61" t="s">
        <v>478</v>
      </c>
      <c r="B97" s="217" t="s">
        <v>50</v>
      </c>
      <c r="C97" s="90" t="s">
        <v>362</v>
      </c>
      <c r="D97" s="90"/>
      <c r="E97" s="90"/>
      <c r="F97" s="90"/>
      <c r="G97" s="62">
        <f>G98+G103+G134</f>
        <v>3222907</v>
      </c>
      <c r="H97" s="62">
        <f>H98+H103+H134</f>
        <v>2423637</v>
      </c>
    </row>
    <row r="98" spans="1:8" ht="19.5" customHeight="1">
      <c r="A98" s="54" t="s">
        <v>479</v>
      </c>
      <c r="B98" s="134" t="s">
        <v>50</v>
      </c>
      <c r="C98" s="13" t="s">
        <v>362</v>
      </c>
      <c r="D98" s="13" t="s">
        <v>359</v>
      </c>
      <c r="E98" s="13"/>
      <c r="F98" s="13"/>
      <c r="G98" s="25">
        <f>G99</f>
        <v>50000</v>
      </c>
      <c r="H98" s="25">
        <f>H99</f>
        <v>50000</v>
      </c>
    </row>
    <row r="99" spans="1:8" ht="38.25">
      <c r="A99" s="118" t="s">
        <v>67</v>
      </c>
      <c r="B99" s="134" t="s">
        <v>50</v>
      </c>
      <c r="C99" s="13" t="s">
        <v>362</v>
      </c>
      <c r="D99" s="13" t="s">
        <v>359</v>
      </c>
      <c r="E99" s="12" t="s">
        <v>549</v>
      </c>
      <c r="F99" s="13"/>
      <c r="G99" s="25">
        <f>G100</f>
        <v>50000</v>
      </c>
      <c r="H99" s="25">
        <f>H100</f>
        <v>50000</v>
      </c>
    </row>
    <row r="100" spans="1:8" ht="27" customHeight="1">
      <c r="A100" s="208" t="s">
        <v>68</v>
      </c>
      <c r="B100" s="134" t="s">
        <v>50</v>
      </c>
      <c r="C100" s="13" t="s">
        <v>362</v>
      </c>
      <c r="D100" s="13" t="s">
        <v>359</v>
      </c>
      <c r="E100" s="12" t="s">
        <v>550</v>
      </c>
      <c r="F100" s="13"/>
      <c r="G100" s="48">
        <f>G102</f>
        <v>50000</v>
      </c>
      <c r="H100" s="48">
        <f>H102</f>
        <v>50000</v>
      </c>
    </row>
    <row r="101" spans="1:8" ht="27" customHeight="1">
      <c r="A101" s="209" t="s">
        <v>70</v>
      </c>
      <c r="B101" s="134" t="s">
        <v>50</v>
      </c>
      <c r="C101" s="13" t="s">
        <v>362</v>
      </c>
      <c r="D101" s="13" t="s">
        <v>359</v>
      </c>
      <c r="E101" s="12" t="s">
        <v>550</v>
      </c>
      <c r="F101" s="13"/>
      <c r="G101" s="48">
        <f>G102</f>
        <v>50000</v>
      </c>
      <c r="H101" s="48">
        <f>H102</f>
        <v>50000</v>
      </c>
    </row>
    <row r="102" spans="1:8" ht="25.5">
      <c r="A102" s="128" t="s">
        <v>303</v>
      </c>
      <c r="B102" s="134" t="s">
        <v>50</v>
      </c>
      <c r="C102" s="17" t="s">
        <v>362</v>
      </c>
      <c r="D102" s="17" t="s">
        <v>359</v>
      </c>
      <c r="E102" s="149" t="s">
        <v>69</v>
      </c>
      <c r="F102" s="17" t="s">
        <v>294</v>
      </c>
      <c r="G102" s="49">
        <v>50000</v>
      </c>
      <c r="H102" s="49">
        <v>50000</v>
      </c>
    </row>
    <row r="103" spans="1:8" ht="15" customHeight="1">
      <c r="A103" s="54" t="s">
        <v>482</v>
      </c>
      <c r="B103" s="134" t="s">
        <v>50</v>
      </c>
      <c r="C103" s="13" t="s">
        <v>362</v>
      </c>
      <c r="D103" s="13" t="s">
        <v>360</v>
      </c>
      <c r="E103" s="13"/>
      <c r="F103" s="13"/>
      <c r="G103" s="25">
        <f>G104+G114+G108+G111</f>
        <v>2312300</v>
      </c>
      <c r="H103" s="25">
        <f>H104+H114+H108+H111</f>
        <v>1563030</v>
      </c>
    </row>
    <row r="104" spans="1:8" ht="38.25" hidden="1">
      <c r="A104" s="150" t="s">
        <v>152</v>
      </c>
      <c r="B104" s="134" t="s">
        <v>50</v>
      </c>
      <c r="C104" s="13" t="s">
        <v>362</v>
      </c>
      <c r="D104" s="13" t="s">
        <v>360</v>
      </c>
      <c r="E104" s="13" t="s">
        <v>396</v>
      </c>
      <c r="F104" s="13"/>
      <c r="G104" s="25">
        <f>G105</f>
        <v>0</v>
      </c>
      <c r="H104" s="25">
        <f>H105</f>
        <v>0</v>
      </c>
    </row>
    <row r="105" spans="1:8" ht="25.5" hidden="1">
      <c r="A105" s="54" t="s">
        <v>71</v>
      </c>
      <c r="B105" s="134" t="s">
        <v>50</v>
      </c>
      <c r="C105" s="13" t="s">
        <v>401</v>
      </c>
      <c r="D105" s="13" t="s">
        <v>360</v>
      </c>
      <c r="E105" s="13" t="s">
        <v>395</v>
      </c>
      <c r="F105" s="13"/>
      <c r="G105" s="25">
        <f>G107</f>
        <v>0</v>
      </c>
      <c r="H105" s="25">
        <f>H107</f>
        <v>0</v>
      </c>
    </row>
    <row r="106" spans="1:8" ht="25.5" hidden="1">
      <c r="A106" s="54" t="s">
        <v>375</v>
      </c>
      <c r="B106" s="134" t="s">
        <v>50</v>
      </c>
      <c r="C106" s="13" t="s">
        <v>401</v>
      </c>
      <c r="D106" s="13" t="s">
        <v>360</v>
      </c>
      <c r="E106" s="13" t="s">
        <v>72</v>
      </c>
      <c r="F106" s="13"/>
      <c r="G106" s="25">
        <f>G107</f>
        <v>0</v>
      </c>
      <c r="H106" s="25">
        <f>H107</f>
        <v>0</v>
      </c>
    </row>
    <row r="107" spans="1:8" ht="25.5" hidden="1">
      <c r="A107" s="128" t="s">
        <v>303</v>
      </c>
      <c r="B107" s="134" t="s">
        <v>50</v>
      </c>
      <c r="C107" s="17" t="s">
        <v>362</v>
      </c>
      <c r="D107" s="17" t="s">
        <v>360</v>
      </c>
      <c r="E107" s="17" t="s">
        <v>72</v>
      </c>
      <c r="F107" s="17" t="s">
        <v>294</v>
      </c>
      <c r="G107" s="26">
        <v>0</v>
      </c>
      <c r="H107" s="26">
        <v>0</v>
      </c>
    </row>
    <row r="108" spans="1:8" ht="51">
      <c r="A108" s="127" t="s">
        <v>164</v>
      </c>
      <c r="B108" s="216" t="s">
        <v>50</v>
      </c>
      <c r="C108" s="13" t="s">
        <v>362</v>
      </c>
      <c r="D108" s="13" t="s">
        <v>360</v>
      </c>
      <c r="E108" s="13" t="s">
        <v>147</v>
      </c>
      <c r="F108" s="13"/>
      <c r="G108" s="25">
        <f>G109</f>
        <v>100000</v>
      </c>
      <c r="H108" s="25">
        <f>H109</f>
        <v>100000</v>
      </c>
    </row>
    <row r="109" spans="1:8" ht="25.5">
      <c r="A109" s="127" t="s">
        <v>165</v>
      </c>
      <c r="B109" s="216" t="s">
        <v>50</v>
      </c>
      <c r="C109" s="13" t="s">
        <v>362</v>
      </c>
      <c r="D109" s="13" t="s">
        <v>360</v>
      </c>
      <c r="E109" s="13" t="s">
        <v>147</v>
      </c>
      <c r="F109" s="13"/>
      <c r="G109" s="25">
        <f>G110</f>
        <v>100000</v>
      </c>
      <c r="H109" s="25">
        <f>H110</f>
        <v>100000</v>
      </c>
    </row>
    <row r="110" spans="1:8" ht="25.5">
      <c r="A110" s="128" t="s">
        <v>303</v>
      </c>
      <c r="B110" s="134" t="s">
        <v>50</v>
      </c>
      <c r="C110" s="17" t="s">
        <v>362</v>
      </c>
      <c r="D110" s="17" t="s">
        <v>360</v>
      </c>
      <c r="E110" s="17" t="s">
        <v>147</v>
      </c>
      <c r="F110" s="17" t="s">
        <v>294</v>
      </c>
      <c r="G110" s="26">
        <v>100000</v>
      </c>
      <c r="H110" s="26">
        <v>100000</v>
      </c>
    </row>
    <row r="111" spans="1:8" ht="25.5" hidden="1">
      <c r="A111" s="127" t="s">
        <v>174</v>
      </c>
      <c r="B111" s="216" t="s">
        <v>50</v>
      </c>
      <c r="C111" s="13" t="s">
        <v>362</v>
      </c>
      <c r="D111" s="13" t="s">
        <v>360</v>
      </c>
      <c r="E111" s="13" t="s">
        <v>166</v>
      </c>
      <c r="F111" s="13"/>
      <c r="G111" s="25">
        <f>G112</f>
        <v>0</v>
      </c>
      <c r="H111" s="25">
        <f>H112</f>
        <v>0</v>
      </c>
    </row>
    <row r="112" spans="1:8" ht="38.25" hidden="1">
      <c r="A112" s="127" t="s">
        <v>148</v>
      </c>
      <c r="B112" s="216" t="s">
        <v>50</v>
      </c>
      <c r="C112" s="13" t="s">
        <v>362</v>
      </c>
      <c r="D112" s="13" t="s">
        <v>360</v>
      </c>
      <c r="E112" s="13" t="s">
        <v>167</v>
      </c>
      <c r="F112" s="13"/>
      <c r="G112" s="25">
        <f>G113</f>
        <v>0</v>
      </c>
      <c r="H112" s="25">
        <f>H113</f>
        <v>0</v>
      </c>
    </row>
    <row r="113" spans="1:8" ht="25.5" hidden="1">
      <c r="A113" s="128" t="s">
        <v>303</v>
      </c>
      <c r="B113" s="134" t="s">
        <v>50</v>
      </c>
      <c r="C113" s="17" t="s">
        <v>362</v>
      </c>
      <c r="D113" s="17" t="s">
        <v>360</v>
      </c>
      <c r="E113" s="17" t="s">
        <v>167</v>
      </c>
      <c r="F113" s="17" t="s">
        <v>294</v>
      </c>
      <c r="G113" s="26">
        <v>0</v>
      </c>
      <c r="H113" s="26">
        <v>0</v>
      </c>
    </row>
    <row r="114" spans="1:8" ht="38.25">
      <c r="A114" s="54" t="s">
        <v>58</v>
      </c>
      <c r="B114" s="134" t="s">
        <v>50</v>
      </c>
      <c r="C114" s="13" t="s">
        <v>362</v>
      </c>
      <c r="D114" s="13" t="s">
        <v>360</v>
      </c>
      <c r="E114" s="13" t="s">
        <v>389</v>
      </c>
      <c r="F114" s="13"/>
      <c r="G114" s="25">
        <f>G115</f>
        <v>2212300</v>
      </c>
      <c r="H114" s="25">
        <f>H115</f>
        <v>1463030</v>
      </c>
    </row>
    <row r="115" spans="1:8" ht="15.75">
      <c r="A115" s="54" t="s">
        <v>348</v>
      </c>
      <c r="B115" s="134" t="s">
        <v>50</v>
      </c>
      <c r="C115" s="13" t="s">
        <v>362</v>
      </c>
      <c r="D115" s="13" t="s">
        <v>360</v>
      </c>
      <c r="E115" s="13" t="s">
        <v>404</v>
      </c>
      <c r="F115" s="13"/>
      <c r="G115" s="25">
        <f>G116</f>
        <v>2212300</v>
      </c>
      <c r="H115" s="25">
        <f>H116</f>
        <v>1463030</v>
      </c>
    </row>
    <row r="116" spans="1:8" ht="15.75">
      <c r="A116" s="54" t="s">
        <v>482</v>
      </c>
      <c r="B116" s="134" t="s">
        <v>50</v>
      </c>
      <c r="C116" s="13" t="s">
        <v>362</v>
      </c>
      <c r="D116" s="13" t="s">
        <v>360</v>
      </c>
      <c r="E116" s="13" t="s">
        <v>416</v>
      </c>
      <c r="F116" s="13"/>
      <c r="G116" s="25">
        <f>G117+G119+G121</f>
        <v>2212300</v>
      </c>
      <c r="H116" s="25">
        <f>H117+H119+H121</f>
        <v>1463030</v>
      </c>
    </row>
    <row r="117" spans="1:8" ht="15.75">
      <c r="A117" s="54" t="s">
        <v>483</v>
      </c>
      <c r="B117" s="134" t="s">
        <v>50</v>
      </c>
      <c r="C117" s="13" t="s">
        <v>362</v>
      </c>
      <c r="D117" s="13" t="s">
        <v>360</v>
      </c>
      <c r="E117" s="13" t="s">
        <v>415</v>
      </c>
      <c r="F117" s="13"/>
      <c r="G117" s="25">
        <f>G118</f>
        <v>415000</v>
      </c>
      <c r="H117" s="25">
        <f>H118</f>
        <v>445000</v>
      </c>
    </row>
    <row r="118" spans="1:8" ht="25.5">
      <c r="A118" s="128" t="s">
        <v>303</v>
      </c>
      <c r="B118" s="134" t="s">
        <v>50</v>
      </c>
      <c r="C118" s="43" t="s">
        <v>362</v>
      </c>
      <c r="D118" s="43" t="s">
        <v>360</v>
      </c>
      <c r="E118" s="43" t="s">
        <v>415</v>
      </c>
      <c r="F118" s="43" t="s">
        <v>294</v>
      </c>
      <c r="G118" s="26">
        <v>415000</v>
      </c>
      <c r="H118" s="26">
        <v>445000</v>
      </c>
    </row>
    <row r="119" spans="1:8" ht="15.75">
      <c r="A119" s="54" t="s">
        <v>350</v>
      </c>
      <c r="B119" s="134" t="s">
        <v>50</v>
      </c>
      <c r="C119" s="13" t="s">
        <v>362</v>
      </c>
      <c r="D119" s="13" t="s">
        <v>360</v>
      </c>
      <c r="E119" s="13" t="s">
        <v>414</v>
      </c>
      <c r="F119" s="13"/>
      <c r="G119" s="25">
        <f>G120</f>
        <v>1362300</v>
      </c>
      <c r="H119" s="25">
        <f>H120</f>
        <v>623030</v>
      </c>
    </row>
    <row r="120" spans="1:8" ht="25.5">
      <c r="A120" s="128" t="s">
        <v>303</v>
      </c>
      <c r="B120" s="134" t="s">
        <v>50</v>
      </c>
      <c r="C120" s="17" t="s">
        <v>362</v>
      </c>
      <c r="D120" s="17" t="s">
        <v>360</v>
      </c>
      <c r="E120" s="17" t="s">
        <v>414</v>
      </c>
      <c r="F120" s="17" t="s">
        <v>294</v>
      </c>
      <c r="G120" s="26">
        <v>1362300</v>
      </c>
      <c r="H120" s="26">
        <v>623030</v>
      </c>
    </row>
    <row r="121" spans="1:8" ht="25.5">
      <c r="A121" s="54" t="s">
        <v>351</v>
      </c>
      <c r="B121" s="134" t="s">
        <v>50</v>
      </c>
      <c r="C121" s="13" t="s">
        <v>362</v>
      </c>
      <c r="D121" s="13" t="s">
        <v>360</v>
      </c>
      <c r="E121" s="13" t="s">
        <v>413</v>
      </c>
      <c r="F121" s="13"/>
      <c r="G121" s="25">
        <f>G122</f>
        <v>435000</v>
      </c>
      <c r="H121" s="25">
        <f>H122</f>
        <v>395000</v>
      </c>
    </row>
    <row r="122" spans="1:8" ht="25.5">
      <c r="A122" s="128" t="s">
        <v>303</v>
      </c>
      <c r="B122" s="134" t="s">
        <v>50</v>
      </c>
      <c r="C122" s="17" t="s">
        <v>362</v>
      </c>
      <c r="D122" s="17" t="s">
        <v>360</v>
      </c>
      <c r="E122" s="17" t="s">
        <v>413</v>
      </c>
      <c r="F122" s="17" t="s">
        <v>294</v>
      </c>
      <c r="G122" s="26">
        <v>435000</v>
      </c>
      <c r="H122" s="26">
        <v>395000</v>
      </c>
    </row>
    <row r="123" spans="1:8" ht="48" customHeight="1" hidden="1">
      <c r="A123" s="54" t="s">
        <v>348</v>
      </c>
      <c r="B123" s="134" t="s">
        <v>50</v>
      </c>
      <c r="C123" s="13" t="s">
        <v>362</v>
      </c>
      <c r="D123" s="13" t="s">
        <v>359</v>
      </c>
      <c r="E123" s="24" t="s">
        <v>411</v>
      </c>
      <c r="F123" s="13"/>
      <c r="G123" s="25">
        <v>0</v>
      </c>
      <c r="H123" s="25">
        <f>H128+H126+H125+H129</f>
        <v>0</v>
      </c>
    </row>
    <row r="124" spans="1:8" ht="25.5" hidden="1">
      <c r="A124" s="128" t="s">
        <v>303</v>
      </c>
      <c r="B124" s="134" t="s">
        <v>50</v>
      </c>
      <c r="C124" s="17" t="s">
        <v>362</v>
      </c>
      <c r="D124" s="17" t="s">
        <v>359</v>
      </c>
      <c r="E124" s="19" t="s">
        <v>411</v>
      </c>
      <c r="F124" s="17" t="s">
        <v>294</v>
      </c>
      <c r="G124" s="26">
        <f>G125+G126</f>
        <v>-1</v>
      </c>
      <c r="H124" s="26">
        <f>H125+H126</f>
        <v>0</v>
      </c>
    </row>
    <row r="125" spans="1:8" ht="25.5" hidden="1">
      <c r="A125" s="55" t="s">
        <v>287</v>
      </c>
      <c r="B125" s="134" t="s">
        <v>50</v>
      </c>
      <c r="C125" s="17" t="s">
        <v>362</v>
      </c>
      <c r="D125" s="17" t="s">
        <v>359</v>
      </c>
      <c r="E125" s="19" t="s">
        <v>411</v>
      </c>
      <c r="F125" s="17" t="s">
        <v>286</v>
      </c>
      <c r="G125" s="26"/>
      <c r="H125" s="26"/>
    </row>
    <row r="126" spans="1:8" ht="25.5" hidden="1">
      <c r="A126" s="55" t="s">
        <v>473</v>
      </c>
      <c r="B126" s="134" t="s">
        <v>50</v>
      </c>
      <c r="C126" s="17" t="s">
        <v>362</v>
      </c>
      <c r="D126" s="17" t="s">
        <v>359</v>
      </c>
      <c r="E126" s="19" t="s">
        <v>411</v>
      </c>
      <c r="F126" s="17" t="s">
        <v>490</v>
      </c>
      <c r="G126" s="26">
        <v>-1</v>
      </c>
      <c r="H126" s="26">
        <v>0</v>
      </c>
    </row>
    <row r="127" spans="1:8" ht="15.75" hidden="1">
      <c r="A127" s="55" t="s">
        <v>282</v>
      </c>
      <c r="B127" s="134" t="s">
        <v>50</v>
      </c>
      <c r="C127" s="17" t="s">
        <v>362</v>
      </c>
      <c r="D127" s="17" t="s">
        <v>359</v>
      </c>
      <c r="E127" s="19" t="s">
        <v>411</v>
      </c>
      <c r="F127" s="17" t="s">
        <v>283</v>
      </c>
      <c r="G127" s="26">
        <f>G128+G129</f>
        <v>0</v>
      </c>
      <c r="H127" s="26">
        <f>H128+H129</f>
        <v>0</v>
      </c>
    </row>
    <row r="128" spans="1:8" ht="39" hidden="1">
      <c r="A128" s="92" t="s">
        <v>277</v>
      </c>
      <c r="B128" s="134" t="s">
        <v>50</v>
      </c>
      <c r="C128" s="17" t="s">
        <v>362</v>
      </c>
      <c r="D128" s="17" t="s">
        <v>359</v>
      </c>
      <c r="E128" s="19" t="s">
        <v>411</v>
      </c>
      <c r="F128" s="17" t="s">
        <v>276</v>
      </c>
      <c r="G128" s="26">
        <v>0</v>
      </c>
      <c r="H128" s="26">
        <v>0</v>
      </c>
    </row>
    <row r="129" spans="1:8" ht="25.5" hidden="1">
      <c r="A129" s="55" t="s">
        <v>537</v>
      </c>
      <c r="B129" s="134" t="s">
        <v>50</v>
      </c>
      <c r="C129" s="17" t="s">
        <v>362</v>
      </c>
      <c r="D129" s="17" t="s">
        <v>359</v>
      </c>
      <c r="E129" s="19" t="s">
        <v>411</v>
      </c>
      <c r="F129" s="17" t="s">
        <v>451</v>
      </c>
      <c r="G129" s="26">
        <v>0</v>
      </c>
      <c r="H129" s="26">
        <v>0</v>
      </c>
    </row>
    <row r="130" spans="1:8" ht="25.5" hidden="1">
      <c r="A130" s="54" t="s">
        <v>421</v>
      </c>
      <c r="B130" s="134" t="s">
        <v>50</v>
      </c>
      <c r="C130" s="13" t="s">
        <v>362</v>
      </c>
      <c r="D130" s="13" t="s">
        <v>359</v>
      </c>
      <c r="E130" s="24" t="s">
        <v>420</v>
      </c>
      <c r="F130" s="13"/>
      <c r="G130" s="25">
        <f>SUM(G132)</f>
        <v>-1</v>
      </c>
      <c r="H130" s="25">
        <f>SUM(H132)</f>
        <v>0</v>
      </c>
    </row>
    <row r="131" spans="1:8" ht="25.5" hidden="1">
      <c r="A131" s="128" t="s">
        <v>303</v>
      </c>
      <c r="B131" s="134" t="s">
        <v>50</v>
      </c>
      <c r="C131" s="17" t="s">
        <v>362</v>
      </c>
      <c r="D131" s="17" t="s">
        <v>359</v>
      </c>
      <c r="E131" s="19" t="s">
        <v>420</v>
      </c>
      <c r="F131" s="17" t="s">
        <v>294</v>
      </c>
      <c r="G131" s="26">
        <f>G132</f>
        <v>-1</v>
      </c>
      <c r="H131" s="26">
        <f>H132</f>
        <v>0</v>
      </c>
    </row>
    <row r="132" spans="1:8" ht="25.5" hidden="1">
      <c r="A132" s="55" t="s">
        <v>287</v>
      </c>
      <c r="B132" s="134" t="s">
        <v>50</v>
      </c>
      <c r="C132" s="17" t="s">
        <v>362</v>
      </c>
      <c r="D132" s="17" t="s">
        <v>359</v>
      </c>
      <c r="E132" s="19" t="s">
        <v>420</v>
      </c>
      <c r="F132" s="17" t="s">
        <v>286</v>
      </c>
      <c r="G132" s="26">
        <v>-1</v>
      </c>
      <c r="H132" s="26">
        <v>0</v>
      </c>
    </row>
    <row r="133" spans="1:8" ht="15.75" hidden="1">
      <c r="A133" s="54" t="s">
        <v>482</v>
      </c>
      <c r="B133" s="134" t="s">
        <v>50</v>
      </c>
      <c r="C133" s="13" t="s">
        <v>362</v>
      </c>
      <c r="D133" s="13" t="s">
        <v>360</v>
      </c>
      <c r="E133" s="13"/>
      <c r="F133" s="13"/>
      <c r="G133" s="25" t="e">
        <f>#REF!+#REF!+#REF!</f>
        <v>#REF!</v>
      </c>
      <c r="H133" s="25" t="e">
        <f>#REF!+#REF!+#REF!</f>
        <v>#REF!</v>
      </c>
    </row>
    <row r="134" spans="1:8" ht="38.25">
      <c r="A134" s="150" t="s">
        <v>152</v>
      </c>
      <c r="B134" s="134" t="s">
        <v>50</v>
      </c>
      <c r="C134" s="13" t="s">
        <v>362</v>
      </c>
      <c r="D134" s="13" t="s">
        <v>362</v>
      </c>
      <c r="E134" s="13" t="s">
        <v>396</v>
      </c>
      <c r="F134" s="13"/>
      <c r="G134" s="25">
        <f aca="true" t="shared" si="8" ref="G134:H136">G135</f>
        <v>860607</v>
      </c>
      <c r="H134" s="25">
        <f t="shared" si="8"/>
        <v>810607</v>
      </c>
    </row>
    <row r="135" spans="1:8" ht="25.5">
      <c r="A135" s="54" t="s">
        <v>71</v>
      </c>
      <c r="B135" s="134" t="s">
        <v>50</v>
      </c>
      <c r="C135" s="13" t="s">
        <v>401</v>
      </c>
      <c r="D135" s="13" t="s">
        <v>362</v>
      </c>
      <c r="E135" s="13" t="s">
        <v>395</v>
      </c>
      <c r="F135" s="13"/>
      <c r="G135" s="25">
        <f>G136+G138</f>
        <v>860607</v>
      </c>
      <c r="H135" s="25">
        <f>H136+H138</f>
        <v>810607</v>
      </c>
    </row>
    <row r="136" spans="1:8" ht="25.5">
      <c r="A136" s="54" t="s">
        <v>375</v>
      </c>
      <c r="B136" s="134" t="s">
        <v>50</v>
      </c>
      <c r="C136" s="13" t="s">
        <v>401</v>
      </c>
      <c r="D136" s="13" t="s">
        <v>362</v>
      </c>
      <c r="E136" s="13" t="s">
        <v>72</v>
      </c>
      <c r="F136" s="13"/>
      <c r="G136" s="25">
        <f t="shared" si="8"/>
        <v>100000</v>
      </c>
      <c r="H136" s="25">
        <f t="shared" si="8"/>
        <v>50000</v>
      </c>
    </row>
    <row r="137" spans="1:8" ht="25.5">
      <c r="A137" s="128" t="s">
        <v>303</v>
      </c>
      <c r="B137" s="134" t="s">
        <v>50</v>
      </c>
      <c r="C137" s="17" t="s">
        <v>362</v>
      </c>
      <c r="D137" s="17" t="s">
        <v>362</v>
      </c>
      <c r="E137" s="17" t="s">
        <v>72</v>
      </c>
      <c r="F137" s="17" t="s">
        <v>294</v>
      </c>
      <c r="G137" s="26">
        <v>100000</v>
      </c>
      <c r="H137" s="26">
        <v>50000</v>
      </c>
    </row>
    <row r="138" spans="1:8" ht="25.5">
      <c r="A138" s="127" t="s">
        <v>100</v>
      </c>
      <c r="B138" s="216" t="s">
        <v>50</v>
      </c>
      <c r="C138" s="13" t="s">
        <v>362</v>
      </c>
      <c r="D138" s="13" t="s">
        <v>362</v>
      </c>
      <c r="E138" s="162" t="s">
        <v>233</v>
      </c>
      <c r="F138" s="162"/>
      <c r="G138" s="25">
        <f>G139</f>
        <v>760607</v>
      </c>
      <c r="H138" s="25">
        <f>H139</f>
        <v>760607</v>
      </c>
    </row>
    <row r="139" spans="1:8" ht="25.5">
      <c r="A139" s="128" t="s">
        <v>303</v>
      </c>
      <c r="B139" s="134" t="s">
        <v>50</v>
      </c>
      <c r="C139" s="17" t="s">
        <v>362</v>
      </c>
      <c r="D139" s="17" t="s">
        <v>362</v>
      </c>
      <c r="E139" s="164" t="s">
        <v>233</v>
      </c>
      <c r="F139" s="164" t="s">
        <v>294</v>
      </c>
      <c r="G139" s="26">
        <v>760607</v>
      </c>
      <c r="H139" s="26">
        <v>760607</v>
      </c>
    </row>
    <row r="140" spans="1:8" ht="25.5">
      <c r="A140" s="253" t="s">
        <v>174</v>
      </c>
      <c r="B140" s="257" t="s">
        <v>50</v>
      </c>
      <c r="C140" s="251" t="s">
        <v>216</v>
      </c>
      <c r="D140" s="251" t="s">
        <v>362</v>
      </c>
      <c r="E140" s="251" t="s">
        <v>166</v>
      </c>
      <c r="F140" s="258"/>
      <c r="G140" s="254">
        <f>G141</f>
        <v>100000</v>
      </c>
      <c r="H140" s="254">
        <f>H141</f>
        <v>100000</v>
      </c>
    </row>
    <row r="141" spans="1:8" ht="38.25">
      <c r="A141" s="127" t="s">
        <v>148</v>
      </c>
      <c r="B141" s="216" t="s">
        <v>50</v>
      </c>
      <c r="C141" s="13" t="s">
        <v>216</v>
      </c>
      <c r="D141" s="13" t="s">
        <v>362</v>
      </c>
      <c r="E141" s="13" t="s">
        <v>167</v>
      </c>
      <c r="F141" s="17"/>
      <c r="G141" s="25">
        <f>G142</f>
        <v>100000</v>
      </c>
      <c r="H141" s="25">
        <f>H142</f>
        <v>100000</v>
      </c>
    </row>
    <row r="142" spans="1:8" ht="25.5">
      <c r="A142" s="128" t="s">
        <v>303</v>
      </c>
      <c r="B142" s="134" t="s">
        <v>50</v>
      </c>
      <c r="C142" s="17" t="s">
        <v>216</v>
      </c>
      <c r="D142" s="17" t="s">
        <v>362</v>
      </c>
      <c r="E142" s="17" t="s">
        <v>167</v>
      </c>
      <c r="F142" s="17" t="s">
        <v>294</v>
      </c>
      <c r="G142" s="26">
        <v>100000</v>
      </c>
      <c r="H142" s="26">
        <v>100000</v>
      </c>
    </row>
    <row r="143" spans="1:8" ht="16.5">
      <c r="A143" s="61" t="s">
        <v>352</v>
      </c>
      <c r="B143" s="217" t="s">
        <v>50</v>
      </c>
      <c r="C143" s="60" t="s">
        <v>364</v>
      </c>
      <c r="D143" s="60"/>
      <c r="E143" s="60"/>
      <c r="F143" s="60"/>
      <c r="G143" s="62">
        <f>G144+G158</f>
        <v>6291660.89</v>
      </c>
      <c r="H143" s="62">
        <f>H144+H158</f>
        <v>6577898.89</v>
      </c>
    </row>
    <row r="144" spans="1:8" ht="15.75">
      <c r="A144" s="54" t="s">
        <v>353</v>
      </c>
      <c r="B144" s="134" t="s">
        <v>50</v>
      </c>
      <c r="C144" s="13" t="s">
        <v>364</v>
      </c>
      <c r="D144" s="13" t="s">
        <v>357</v>
      </c>
      <c r="E144" s="13"/>
      <c r="F144" s="13"/>
      <c r="G144" s="25">
        <f>G149+G145</f>
        <v>5015660.89</v>
      </c>
      <c r="H144" s="25">
        <f>H149+H145</f>
        <v>5276898.89</v>
      </c>
    </row>
    <row r="145" spans="1:8" ht="38.25">
      <c r="A145" s="54" t="s">
        <v>149</v>
      </c>
      <c r="B145" s="134" t="s">
        <v>50</v>
      </c>
      <c r="C145" s="13" t="s">
        <v>364</v>
      </c>
      <c r="D145" s="13" t="s">
        <v>357</v>
      </c>
      <c r="E145" s="162" t="s">
        <v>73</v>
      </c>
      <c r="F145" s="13"/>
      <c r="G145" s="25">
        <f aca="true" t="shared" si="9" ref="G145:H147">G146</f>
        <v>0</v>
      </c>
      <c r="H145" s="25">
        <f t="shared" si="9"/>
        <v>0</v>
      </c>
    </row>
    <row r="146" spans="1:8" ht="38.25">
      <c r="A146" s="54" t="s">
        <v>150</v>
      </c>
      <c r="B146" s="134" t="s">
        <v>50</v>
      </c>
      <c r="C146" s="13" t="s">
        <v>364</v>
      </c>
      <c r="D146" s="13" t="s">
        <v>357</v>
      </c>
      <c r="E146" s="162" t="s">
        <v>74</v>
      </c>
      <c r="F146" s="13"/>
      <c r="G146" s="25">
        <f t="shared" si="9"/>
        <v>0</v>
      </c>
      <c r="H146" s="25">
        <f t="shared" si="9"/>
        <v>0</v>
      </c>
    </row>
    <row r="147" spans="1:8" ht="38.25">
      <c r="A147" s="54" t="s">
        <v>151</v>
      </c>
      <c r="B147" s="134" t="s">
        <v>50</v>
      </c>
      <c r="C147" s="13" t="s">
        <v>364</v>
      </c>
      <c r="D147" s="13" t="s">
        <v>357</v>
      </c>
      <c r="E147" s="162" t="s">
        <v>75</v>
      </c>
      <c r="F147" s="13"/>
      <c r="G147" s="25">
        <f t="shared" si="9"/>
        <v>0</v>
      </c>
      <c r="H147" s="25">
        <f t="shared" si="9"/>
        <v>0</v>
      </c>
    </row>
    <row r="148" spans="1:8" ht="25.5">
      <c r="A148" s="128" t="s">
        <v>303</v>
      </c>
      <c r="B148" s="134" t="s">
        <v>50</v>
      </c>
      <c r="C148" s="17" t="s">
        <v>364</v>
      </c>
      <c r="D148" s="17" t="s">
        <v>357</v>
      </c>
      <c r="E148" s="164" t="s">
        <v>75</v>
      </c>
      <c r="F148" s="17" t="s">
        <v>294</v>
      </c>
      <c r="G148" s="26">
        <v>0</v>
      </c>
      <c r="H148" s="26">
        <v>0</v>
      </c>
    </row>
    <row r="149" spans="1:8" ht="38.25">
      <c r="A149" s="54" t="s">
        <v>89</v>
      </c>
      <c r="B149" s="134" t="s">
        <v>50</v>
      </c>
      <c r="C149" s="13" t="s">
        <v>364</v>
      </c>
      <c r="D149" s="13" t="s">
        <v>357</v>
      </c>
      <c r="E149" s="13" t="s">
        <v>389</v>
      </c>
      <c r="F149" s="13"/>
      <c r="G149" s="25">
        <f>G150</f>
        <v>5015660.89</v>
      </c>
      <c r="H149" s="25">
        <f>H150</f>
        <v>5276898.89</v>
      </c>
    </row>
    <row r="150" spans="1:8" ht="38.25">
      <c r="A150" s="54" t="s">
        <v>76</v>
      </c>
      <c r="B150" s="134" t="s">
        <v>50</v>
      </c>
      <c r="C150" s="13" t="s">
        <v>364</v>
      </c>
      <c r="D150" s="13" t="s">
        <v>357</v>
      </c>
      <c r="E150" s="13" t="s">
        <v>388</v>
      </c>
      <c r="F150" s="13"/>
      <c r="G150" s="25">
        <f>G151+G156</f>
        <v>5015660.89</v>
      </c>
      <c r="H150" s="25">
        <f>H151+H156</f>
        <v>5276898.89</v>
      </c>
    </row>
    <row r="151" spans="1:8" ht="25.5">
      <c r="A151" s="54" t="s">
        <v>484</v>
      </c>
      <c r="B151" s="134" t="s">
        <v>50</v>
      </c>
      <c r="C151" s="13" t="s">
        <v>364</v>
      </c>
      <c r="D151" s="13" t="s">
        <v>357</v>
      </c>
      <c r="E151" s="13" t="s">
        <v>390</v>
      </c>
      <c r="F151" s="13"/>
      <c r="G151" s="25">
        <f>G152+G153+G154+G155</f>
        <v>4975172</v>
      </c>
      <c r="H151" s="25">
        <f>H152+H153+H154+H155</f>
        <v>5236410</v>
      </c>
    </row>
    <row r="152" spans="1:8" ht="15.75">
      <c r="A152" s="55" t="s">
        <v>309</v>
      </c>
      <c r="B152" s="134" t="s">
        <v>50</v>
      </c>
      <c r="C152" s="17" t="s">
        <v>364</v>
      </c>
      <c r="D152" s="17" t="s">
        <v>357</v>
      </c>
      <c r="E152" s="17" t="s">
        <v>390</v>
      </c>
      <c r="F152" s="17" t="s">
        <v>302</v>
      </c>
      <c r="G152" s="26">
        <v>2970172</v>
      </c>
      <c r="H152" s="26">
        <v>3226410</v>
      </c>
    </row>
    <row r="153" spans="1:8" ht="25.5">
      <c r="A153" s="128" t="s">
        <v>303</v>
      </c>
      <c r="B153" s="134" t="s">
        <v>50</v>
      </c>
      <c r="C153" s="17" t="s">
        <v>364</v>
      </c>
      <c r="D153" s="17" t="s">
        <v>357</v>
      </c>
      <c r="E153" s="17" t="s">
        <v>390</v>
      </c>
      <c r="F153" s="17" t="s">
        <v>294</v>
      </c>
      <c r="G153" s="26">
        <v>2005000</v>
      </c>
      <c r="H153" s="26">
        <v>2010000</v>
      </c>
    </row>
    <row r="154" spans="1:8" ht="15.75">
      <c r="A154" s="55" t="s">
        <v>305</v>
      </c>
      <c r="B154" s="134" t="s">
        <v>50</v>
      </c>
      <c r="C154" s="17" t="s">
        <v>364</v>
      </c>
      <c r="D154" s="17" t="s">
        <v>357</v>
      </c>
      <c r="E154" s="17" t="s">
        <v>390</v>
      </c>
      <c r="F154" s="17" t="s">
        <v>297</v>
      </c>
      <c r="G154" s="26">
        <v>0</v>
      </c>
      <c r="H154" s="26">
        <v>0</v>
      </c>
    </row>
    <row r="155" spans="1:8" ht="15.75">
      <c r="A155" s="55" t="s">
        <v>304</v>
      </c>
      <c r="B155" s="134" t="s">
        <v>50</v>
      </c>
      <c r="C155" s="17" t="s">
        <v>364</v>
      </c>
      <c r="D155" s="17" t="s">
        <v>357</v>
      </c>
      <c r="E155" s="17" t="s">
        <v>390</v>
      </c>
      <c r="F155" s="17" t="s">
        <v>298</v>
      </c>
      <c r="G155" s="26">
        <v>0</v>
      </c>
      <c r="H155" s="26">
        <v>0</v>
      </c>
    </row>
    <row r="156" spans="1:8" ht="51">
      <c r="A156" s="54" t="s">
        <v>209</v>
      </c>
      <c r="B156" s="216" t="s">
        <v>50</v>
      </c>
      <c r="C156" s="13" t="s">
        <v>364</v>
      </c>
      <c r="D156" s="13" t="s">
        <v>357</v>
      </c>
      <c r="E156" s="162" t="s">
        <v>208</v>
      </c>
      <c r="F156" s="13"/>
      <c r="G156" s="25">
        <f>G157</f>
        <v>40488.89</v>
      </c>
      <c r="H156" s="25">
        <f>H157</f>
        <v>40488.89</v>
      </c>
    </row>
    <row r="157" spans="1:8" ht="25.5">
      <c r="A157" s="128" t="s">
        <v>303</v>
      </c>
      <c r="B157" s="134" t="s">
        <v>50</v>
      </c>
      <c r="C157" s="17" t="s">
        <v>364</v>
      </c>
      <c r="D157" s="17" t="s">
        <v>357</v>
      </c>
      <c r="E157" s="164" t="s">
        <v>208</v>
      </c>
      <c r="F157" s="17" t="s">
        <v>294</v>
      </c>
      <c r="G157" s="26">
        <v>40488.89</v>
      </c>
      <c r="H157" s="26">
        <v>40488.89</v>
      </c>
    </row>
    <row r="158" spans="1:8" ht="15.75">
      <c r="A158" s="54" t="s">
        <v>354</v>
      </c>
      <c r="B158" s="134" t="s">
        <v>50</v>
      </c>
      <c r="C158" s="13" t="s">
        <v>364</v>
      </c>
      <c r="D158" s="13" t="s">
        <v>361</v>
      </c>
      <c r="E158" s="13"/>
      <c r="F158" s="13"/>
      <c r="G158" s="25">
        <f>G159</f>
        <v>1276000</v>
      </c>
      <c r="H158" s="25">
        <f>H159</f>
        <v>1301000</v>
      </c>
    </row>
    <row r="159" spans="1:8" ht="38.25">
      <c r="A159" s="54" t="s">
        <v>58</v>
      </c>
      <c r="B159" s="134" t="s">
        <v>50</v>
      </c>
      <c r="C159" s="13" t="s">
        <v>364</v>
      </c>
      <c r="D159" s="13" t="s">
        <v>361</v>
      </c>
      <c r="E159" s="13" t="s">
        <v>389</v>
      </c>
      <c r="F159" s="13"/>
      <c r="G159" s="25">
        <f>G160</f>
        <v>1276000</v>
      </c>
      <c r="H159" s="25">
        <f>H160</f>
        <v>1301000</v>
      </c>
    </row>
    <row r="160" spans="1:8" ht="38.25">
      <c r="A160" s="54" t="s">
        <v>76</v>
      </c>
      <c r="B160" s="134" t="s">
        <v>50</v>
      </c>
      <c r="C160" s="13" t="s">
        <v>364</v>
      </c>
      <c r="D160" s="13" t="s">
        <v>361</v>
      </c>
      <c r="E160" s="13" t="s">
        <v>388</v>
      </c>
      <c r="F160" s="13"/>
      <c r="G160" s="25">
        <f>G170</f>
        <v>1276000</v>
      </c>
      <c r="H160" s="25">
        <f>H170</f>
        <v>1301000</v>
      </c>
    </row>
    <row r="161" spans="1:8" ht="25.5" hidden="1">
      <c r="A161" s="54" t="s">
        <v>503</v>
      </c>
      <c r="B161" s="134" t="s">
        <v>50</v>
      </c>
      <c r="C161" s="13" t="s">
        <v>364</v>
      </c>
      <c r="D161" s="13" t="s">
        <v>361</v>
      </c>
      <c r="E161" s="13" t="s">
        <v>387</v>
      </c>
      <c r="F161" s="13"/>
      <c r="G161" s="25"/>
      <c r="H161" s="25">
        <f>H163+H164+H168+H166</f>
        <v>0</v>
      </c>
    </row>
    <row r="162" spans="1:8" ht="15.75" hidden="1">
      <c r="A162" s="55" t="s">
        <v>309</v>
      </c>
      <c r="B162" s="134" t="s">
        <v>50</v>
      </c>
      <c r="C162" s="17" t="s">
        <v>364</v>
      </c>
      <c r="D162" s="17" t="s">
        <v>361</v>
      </c>
      <c r="E162" s="17" t="s">
        <v>387</v>
      </c>
      <c r="F162" s="17" t="s">
        <v>302</v>
      </c>
      <c r="G162" s="26">
        <f>G163+G164</f>
        <v>0</v>
      </c>
      <c r="H162" s="26">
        <f>H163+H164</f>
        <v>0</v>
      </c>
    </row>
    <row r="163" spans="1:8" ht="15.75" hidden="1">
      <c r="A163" s="18" t="s">
        <v>244</v>
      </c>
      <c r="B163" s="134" t="s">
        <v>50</v>
      </c>
      <c r="C163" s="17" t="s">
        <v>364</v>
      </c>
      <c r="D163" s="17" t="s">
        <v>361</v>
      </c>
      <c r="E163" s="17" t="s">
        <v>387</v>
      </c>
      <c r="F163" s="17" t="s">
        <v>495</v>
      </c>
      <c r="G163" s="26">
        <v>0</v>
      </c>
      <c r="H163" s="26">
        <v>0</v>
      </c>
    </row>
    <row r="164" spans="1:8" ht="38.25" hidden="1">
      <c r="A164" s="55" t="s">
        <v>419</v>
      </c>
      <c r="B164" s="134" t="s">
        <v>50</v>
      </c>
      <c r="C164" s="17" t="s">
        <v>364</v>
      </c>
      <c r="D164" s="17" t="s">
        <v>361</v>
      </c>
      <c r="E164" s="17" t="s">
        <v>387</v>
      </c>
      <c r="F164" s="17" t="s">
        <v>440</v>
      </c>
      <c r="G164" s="26">
        <v>0</v>
      </c>
      <c r="H164" s="26">
        <v>0</v>
      </c>
    </row>
    <row r="165" spans="1:8" ht="25.5" hidden="1">
      <c r="A165" s="128" t="s">
        <v>303</v>
      </c>
      <c r="B165" s="134" t="s">
        <v>50</v>
      </c>
      <c r="C165" s="17" t="s">
        <v>364</v>
      </c>
      <c r="D165" s="17" t="s">
        <v>361</v>
      </c>
      <c r="E165" s="17" t="s">
        <v>387</v>
      </c>
      <c r="F165" s="17" t="s">
        <v>294</v>
      </c>
      <c r="G165" s="26">
        <f>G166</f>
        <v>-1</v>
      </c>
      <c r="H165" s="26">
        <f>H166</f>
        <v>0</v>
      </c>
    </row>
    <row r="166" spans="1:8" ht="25.5" hidden="1">
      <c r="A166" s="55" t="s">
        <v>485</v>
      </c>
      <c r="B166" s="134" t="s">
        <v>50</v>
      </c>
      <c r="C166" s="17" t="s">
        <v>364</v>
      </c>
      <c r="D166" s="17" t="s">
        <v>361</v>
      </c>
      <c r="E166" s="17" t="s">
        <v>387</v>
      </c>
      <c r="F166" s="17" t="s">
        <v>490</v>
      </c>
      <c r="G166" s="26">
        <v>-1</v>
      </c>
      <c r="H166" s="26">
        <v>0</v>
      </c>
    </row>
    <row r="167" spans="1:8" ht="15.75" hidden="1">
      <c r="A167" s="55" t="s">
        <v>305</v>
      </c>
      <c r="B167" s="134" t="s">
        <v>50</v>
      </c>
      <c r="C167" s="17" t="s">
        <v>364</v>
      </c>
      <c r="D167" s="17" t="s">
        <v>361</v>
      </c>
      <c r="E167" s="17" t="s">
        <v>387</v>
      </c>
      <c r="F167" s="17" t="s">
        <v>297</v>
      </c>
      <c r="G167" s="26">
        <f>G168</f>
        <v>-1</v>
      </c>
      <c r="H167" s="26">
        <f>H168</f>
        <v>0</v>
      </c>
    </row>
    <row r="168" spans="1:8" ht="25.5" hidden="1">
      <c r="A168" s="55" t="s">
        <v>537</v>
      </c>
      <c r="B168" s="134" t="s">
        <v>50</v>
      </c>
      <c r="C168" s="17" t="s">
        <v>364</v>
      </c>
      <c r="D168" s="17" t="s">
        <v>361</v>
      </c>
      <c r="E168" s="17" t="s">
        <v>387</v>
      </c>
      <c r="F168" s="17" t="s">
        <v>451</v>
      </c>
      <c r="G168" s="26">
        <v>-1</v>
      </c>
      <c r="H168" s="26">
        <v>0</v>
      </c>
    </row>
    <row r="169" spans="1:8" ht="63.75" hidden="1">
      <c r="A169" s="54" t="s">
        <v>385</v>
      </c>
      <c r="B169" s="134" t="s">
        <v>50</v>
      </c>
      <c r="C169" s="13" t="s">
        <v>364</v>
      </c>
      <c r="D169" s="13" t="s">
        <v>361</v>
      </c>
      <c r="E169" s="13" t="s">
        <v>386</v>
      </c>
      <c r="F169" s="13"/>
      <c r="G169" s="25" t="e">
        <f>#REF!+#REF!+#REF!+#REF!+#REF!</f>
        <v>#REF!</v>
      </c>
      <c r="H169" s="25" t="e">
        <f>#REF!+#REF!+#REF!+#REF!+#REF!</f>
        <v>#REF!</v>
      </c>
    </row>
    <row r="170" spans="1:8" ht="25.5">
      <c r="A170" s="128" t="s">
        <v>300</v>
      </c>
      <c r="B170" s="134" t="s">
        <v>50</v>
      </c>
      <c r="C170" s="17" t="s">
        <v>364</v>
      </c>
      <c r="D170" s="17" t="s">
        <v>361</v>
      </c>
      <c r="E170" s="17" t="s">
        <v>386</v>
      </c>
      <c r="F170" s="17" t="s">
        <v>296</v>
      </c>
      <c r="G170" s="26">
        <v>1276000</v>
      </c>
      <c r="H170" s="26">
        <v>1301000</v>
      </c>
    </row>
    <row r="171" spans="1:8" ht="16.5">
      <c r="A171" s="61" t="s">
        <v>486</v>
      </c>
      <c r="B171" s="217" t="s">
        <v>50</v>
      </c>
      <c r="C171" s="60">
        <v>10</v>
      </c>
      <c r="D171" s="60"/>
      <c r="E171" s="60"/>
      <c r="F171" s="60"/>
      <c r="G171" s="62">
        <f>G172+G185</f>
        <v>530000</v>
      </c>
      <c r="H171" s="62">
        <f>H172+H178</f>
        <v>530000</v>
      </c>
    </row>
    <row r="172" spans="1:8" ht="15.75">
      <c r="A172" s="54" t="s">
        <v>355</v>
      </c>
      <c r="B172" s="134" t="s">
        <v>50</v>
      </c>
      <c r="C172" s="13">
        <v>10</v>
      </c>
      <c r="D172" s="13" t="s">
        <v>357</v>
      </c>
      <c r="E172" s="13"/>
      <c r="F172" s="13"/>
      <c r="G172" s="25">
        <f aca="true" t="shared" si="10" ref="G172:H176">G173</f>
        <v>510000</v>
      </c>
      <c r="H172" s="25">
        <f t="shared" si="10"/>
        <v>510000</v>
      </c>
    </row>
    <row r="173" spans="1:8" ht="38.25">
      <c r="A173" s="113" t="s">
        <v>181</v>
      </c>
      <c r="B173" s="134" t="s">
        <v>50</v>
      </c>
      <c r="C173" s="13">
        <v>10</v>
      </c>
      <c r="D173" s="13" t="s">
        <v>357</v>
      </c>
      <c r="E173" s="162" t="s">
        <v>548</v>
      </c>
      <c r="F173" s="13"/>
      <c r="G173" s="25">
        <f t="shared" si="10"/>
        <v>510000</v>
      </c>
      <c r="H173" s="25">
        <f t="shared" si="10"/>
        <v>510000</v>
      </c>
    </row>
    <row r="174" spans="1:8" ht="25.5">
      <c r="A174" s="113" t="s">
        <v>384</v>
      </c>
      <c r="B174" s="134" t="s">
        <v>50</v>
      </c>
      <c r="C174" s="13" t="s">
        <v>492</v>
      </c>
      <c r="D174" s="13" t="s">
        <v>357</v>
      </c>
      <c r="E174" s="162" t="s">
        <v>547</v>
      </c>
      <c r="F174" s="13"/>
      <c r="G174" s="48">
        <f t="shared" si="10"/>
        <v>510000</v>
      </c>
      <c r="H174" s="48">
        <f t="shared" si="10"/>
        <v>510000</v>
      </c>
    </row>
    <row r="175" spans="1:8" ht="25.5">
      <c r="A175" s="54" t="s">
        <v>356</v>
      </c>
      <c r="B175" s="134" t="s">
        <v>50</v>
      </c>
      <c r="C175" s="13" t="s">
        <v>492</v>
      </c>
      <c r="D175" s="13" t="s">
        <v>357</v>
      </c>
      <c r="E175" s="162" t="s">
        <v>91</v>
      </c>
      <c r="F175" s="13"/>
      <c r="G175" s="25">
        <f t="shared" si="10"/>
        <v>510000</v>
      </c>
      <c r="H175" s="25">
        <f t="shared" si="10"/>
        <v>510000</v>
      </c>
    </row>
    <row r="176" spans="1:8" ht="25.5">
      <c r="A176" s="54" t="s">
        <v>83</v>
      </c>
      <c r="B176" s="134" t="s">
        <v>50</v>
      </c>
      <c r="C176" s="13">
        <v>10</v>
      </c>
      <c r="D176" s="13" t="s">
        <v>357</v>
      </c>
      <c r="E176" s="162" t="s">
        <v>92</v>
      </c>
      <c r="F176" s="13"/>
      <c r="G176" s="25">
        <f t="shared" si="10"/>
        <v>510000</v>
      </c>
      <c r="H176" s="25">
        <f t="shared" si="10"/>
        <v>510000</v>
      </c>
    </row>
    <row r="177" spans="1:8" ht="19.5" customHeight="1">
      <c r="A177" s="55" t="s">
        <v>307</v>
      </c>
      <c r="B177" s="134" t="s">
        <v>50</v>
      </c>
      <c r="C177" s="17" t="s">
        <v>492</v>
      </c>
      <c r="D177" s="17" t="s">
        <v>357</v>
      </c>
      <c r="E177" s="164" t="s">
        <v>92</v>
      </c>
      <c r="F177" s="17" t="s">
        <v>301</v>
      </c>
      <c r="G177" s="26">
        <v>510000</v>
      </c>
      <c r="H177" s="26">
        <v>510000</v>
      </c>
    </row>
    <row r="178" spans="1:8" ht="15.75">
      <c r="A178" s="54" t="s">
        <v>504</v>
      </c>
      <c r="B178" s="134" t="s">
        <v>50</v>
      </c>
      <c r="C178" s="13">
        <v>10</v>
      </c>
      <c r="D178" s="13" t="s">
        <v>360</v>
      </c>
      <c r="E178" s="13"/>
      <c r="F178" s="13"/>
      <c r="G178" s="25">
        <f>G179+G185</f>
        <v>20000</v>
      </c>
      <c r="H178" s="25">
        <f>H179+H185</f>
        <v>20000</v>
      </c>
    </row>
    <row r="179" spans="1:8" ht="38.25" hidden="1">
      <c r="A179" s="113" t="s">
        <v>313</v>
      </c>
      <c r="B179" s="134" t="s">
        <v>50</v>
      </c>
      <c r="C179" s="13">
        <v>10</v>
      </c>
      <c r="D179" s="13" t="s">
        <v>360</v>
      </c>
      <c r="E179" s="13" t="s">
        <v>379</v>
      </c>
      <c r="F179" s="13"/>
      <c r="G179" s="25">
        <f aca="true" t="shared" si="11" ref="G179:H181">G180</f>
        <v>0</v>
      </c>
      <c r="H179" s="25">
        <f t="shared" si="11"/>
        <v>0</v>
      </c>
    </row>
    <row r="180" spans="1:8" ht="25.5" hidden="1">
      <c r="A180" s="113" t="s">
        <v>384</v>
      </c>
      <c r="B180" s="134" t="s">
        <v>50</v>
      </c>
      <c r="C180" s="13" t="s">
        <v>492</v>
      </c>
      <c r="D180" s="13" t="s">
        <v>360</v>
      </c>
      <c r="E180" s="13" t="s">
        <v>383</v>
      </c>
      <c r="F180" s="13"/>
      <c r="G180" s="48">
        <f t="shared" si="11"/>
        <v>0</v>
      </c>
      <c r="H180" s="48">
        <f t="shared" si="11"/>
        <v>0</v>
      </c>
    </row>
    <row r="181" spans="1:8" ht="15" customHeight="1" hidden="1">
      <c r="A181" s="54" t="s">
        <v>356</v>
      </c>
      <c r="B181" s="134" t="s">
        <v>50</v>
      </c>
      <c r="C181" s="13" t="s">
        <v>492</v>
      </c>
      <c r="D181" s="13" t="s">
        <v>360</v>
      </c>
      <c r="E181" s="13" t="s">
        <v>381</v>
      </c>
      <c r="F181" s="13"/>
      <c r="G181" s="25">
        <f t="shared" si="11"/>
        <v>0</v>
      </c>
      <c r="H181" s="25">
        <f t="shared" si="11"/>
        <v>0</v>
      </c>
    </row>
    <row r="182" spans="1:8" ht="25.5" hidden="1">
      <c r="A182" s="54" t="s">
        <v>487</v>
      </c>
      <c r="B182" s="134" t="s">
        <v>50</v>
      </c>
      <c r="C182" s="13">
        <v>10</v>
      </c>
      <c r="D182" s="13" t="s">
        <v>360</v>
      </c>
      <c r="E182" s="13" t="s">
        <v>380</v>
      </c>
      <c r="F182" s="13"/>
      <c r="G182" s="25">
        <f>G184</f>
        <v>0</v>
      </c>
      <c r="H182" s="25">
        <f>H184</f>
        <v>0</v>
      </c>
    </row>
    <row r="183" spans="1:8" ht="15.75" hidden="1">
      <c r="A183" s="55" t="s">
        <v>307</v>
      </c>
      <c r="B183" s="134" t="s">
        <v>50</v>
      </c>
      <c r="C183" s="17" t="s">
        <v>492</v>
      </c>
      <c r="D183" s="17" t="s">
        <v>360</v>
      </c>
      <c r="E183" s="17" t="s">
        <v>380</v>
      </c>
      <c r="F183" s="17" t="s">
        <v>301</v>
      </c>
      <c r="G183" s="25">
        <f>G184</f>
        <v>0</v>
      </c>
      <c r="H183" s="25">
        <f>H184</f>
        <v>0</v>
      </c>
    </row>
    <row r="184" spans="1:8" ht="25.5" hidden="1">
      <c r="A184" s="55" t="s">
        <v>488</v>
      </c>
      <c r="B184" s="134" t="s">
        <v>50</v>
      </c>
      <c r="C184" s="17" t="s">
        <v>492</v>
      </c>
      <c r="D184" s="17" t="s">
        <v>360</v>
      </c>
      <c r="E184" s="17" t="s">
        <v>380</v>
      </c>
      <c r="F184" s="17" t="s">
        <v>497</v>
      </c>
      <c r="G184" s="26">
        <v>0</v>
      </c>
      <c r="H184" s="26">
        <v>0</v>
      </c>
    </row>
    <row r="185" spans="1:8" ht="51">
      <c r="A185" s="113" t="s">
        <v>79</v>
      </c>
      <c r="B185" s="134" t="s">
        <v>50</v>
      </c>
      <c r="C185" s="13" t="s">
        <v>492</v>
      </c>
      <c r="D185" s="13" t="s">
        <v>360</v>
      </c>
      <c r="E185" s="162" t="s">
        <v>295</v>
      </c>
      <c r="F185" s="13"/>
      <c r="G185" s="25">
        <f aca="true" t="shared" si="12" ref="G185:H187">G186</f>
        <v>20000</v>
      </c>
      <c r="H185" s="25">
        <f t="shared" si="12"/>
        <v>20000</v>
      </c>
    </row>
    <row r="186" spans="1:8" ht="51">
      <c r="A186" s="113" t="s">
        <v>80</v>
      </c>
      <c r="B186" s="134" t="s">
        <v>50</v>
      </c>
      <c r="C186" s="13" t="s">
        <v>492</v>
      </c>
      <c r="D186" s="13" t="s">
        <v>360</v>
      </c>
      <c r="E186" s="162" t="s">
        <v>295</v>
      </c>
      <c r="F186" s="13" t="s">
        <v>82</v>
      </c>
      <c r="G186" s="25">
        <f t="shared" si="12"/>
        <v>20000</v>
      </c>
      <c r="H186" s="25">
        <f t="shared" si="12"/>
        <v>20000</v>
      </c>
    </row>
    <row r="187" spans="1:8" ht="15.75">
      <c r="A187" s="54" t="s">
        <v>308</v>
      </c>
      <c r="B187" s="134" t="s">
        <v>50</v>
      </c>
      <c r="C187" s="13" t="s">
        <v>492</v>
      </c>
      <c r="D187" s="13" t="s">
        <v>360</v>
      </c>
      <c r="E187" s="162" t="s">
        <v>295</v>
      </c>
      <c r="F187" s="13" t="s">
        <v>302</v>
      </c>
      <c r="G187" s="25">
        <f t="shared" si="12"/>
        <v>20000</v>
      </c>
      <c r="H187" s="25">
        <f t="shared" si="12"/>
        <v>20000</v>
      </c>
    </row>
    <row r="188" spans="1:8" ht="25.5">
      <c r="A188" s="55" t="s">
        <v>81</v>
      </c>
      <c r="B188" s="134" t="s">
        <v>50</v>
      </c>
      <c r="C188" s="17" t="s">
        <v>492</v>
      </c>
      <c r="D188" s="17" t="s">
        <v>360</v>
      </c>
      <c r="E188" s="164" t="s">
        <v>295</v>
      </c>
      <c r="F188" s="17" t="s">
        <v>496</v>
      </c>
      <c r="G188" s="26">
        <v>20000</v>
      </c>
      <c r="H188" s="26">
        <v>20000</v>
      </c>
    </row>
    <row r="189" spans="1:8" ht="17.25" customHeight="1">
      <c r="A189" s="61" t="s">
        <v>366</v>
      </c>
      <c r="B189" s="217" t="s">
        <v>50</v>
      </c>
      <c r="C189" s="60">
        <v>11</v>
      </c>
      <c r="D189" s="60"/>
      <c r="E189" s="60"/>
      <c r="F189" s="60"/>
      <c r="G189" s="62">
        <f aca="true" t="shared" si="13" ref="G189:H193">G190</f>
        <v>30000</v>
      </c>
      <c r="H189" s="62">
        <f t="shared" si="13"/>
        <v>30000</v>
      </c>
    </row>
    <row r="190" spans="1:8" ht="15.75">
      <c r="A190" s="54" t="s">
        <v>489</v>
      </c>
      <c r="B190" s="134" t="s">
        <v>50</v>
      </c>
      <c r="C190" s="13">
        <v>11</v>
      </c>
      <c r="D190" s="13" t="s">
        <v>357</v>
      </c>
      <c r="E190" s="13"/>
      <c r="F190" s="13"/>
      <c r="G190" s="25">
        <f t="shared" si="13"/>
        <v>30000</v>
      </c>
      <c r="H190" s="25">
        <f t="shared" si="13"/>
        <v>30000</v>
      </c>
    </row>
    <row r="191" spans="1:8" ht="25.5">
      <c r="A191" s="54" t="s">
        <v>182</v>
      </c>
      <c r="B191" s="134" t="s">
        <v>50</v>
      </c>
      <c r="C191" s="13">
        <v>11</v>
      </c>
      <c r="D191" s="13" t="s">
        <v>357</v>
      </c>
      <c r="E191" s="162" t="s">
        <v>377</v>
      </c>
      <c r="F191" s="13"/>
      <c r="G191" s="25">
        <f t="shared" si="13"/>
        <v>30000</v>
      </c>
      <c r="H191" s="25">
        <f t="shared" si="13"/>
        <v>30000</v>
      </c>
    </row>
    <row r="192" spans="1:8" ht="15.75">
      <c r="A192" s="54" t="s">
        <v>85</v>
      </c>
      <c r="B192" s="134" t="s">
        <v>50</v>
      </c>
      <c r="C192" s="13" t="s">
        <v>498</v>
      </c>
      <c r="D192" s="13" t="s">
        <v>357</v>
      </c>
      <c r="E192" s="162" t="s">
        <v>378</v>
      </c>
      <c r="F192" s="13"/>
      <c r="G192" s="48">
        <f t="shared" si="13"/>
        <v>30000</v>
      </c>
      <c r="H192" s="48">
        <f t="shared" si="13"/>
        <v>30000</v>
      </c>
    </row>
    <row r="193" spans="1:8" ht="15.75">
      <c r="A193" s="54" t="s">
        <v>367</v>
      </c>
      <c r="B193" s="134" t="s">
        <v>50</v>
      </c>
      <c r="C193" s="13">
        <v>11</v>
      </c>
      <c r="D193" s="13" t="s">
        <v>357</v>
      </c>
      <c r="E193" s="162" t="s">
        <v>376</v>
      </c>
      <c r="F193" s="13"/>
      <c r="G193" s="25">
        <f t="shared" si="13"/>
        <v>30000</v>
      </c>
      <c r="H193" s="25">
        <f t="shared" si="13"/>
        <v>30000</v>
      </c>
    </row>
    <row r="194" spans="1:8" ht="25.5">
      <c r="A194" s="128" t="s">
        <v>303</v>
      </c>
      <c r="B194" s="134" t="s">
        <v>50</v>
      </c>
      <c r="C194" s="17" t="s">
        <v>498</v>
      </c>
      <c r="D194" s="17" t="s">
        <v>357</v>
      </c>
      <c r="E194" s="164" t="s">
        <v>376</v>
      </c>
      <c r="F194" s="17" t="s">
        <v>294</v>
      </c>
      <c r="G194" s="26">
        <v>30000</v>
      </c>
      <c r="H194" s="26">
        <v>30000</v>
      </c>
    </row>
    <row r="195" spans="1:8" ht="15.75">
      <c r="A195" s="58" t="s">
        <v>505</v>
      </c>
      <c r="B195" s="135"/>
      <c r="C195" s="44"/>
      <c r="D195" s="44"/>
      <c r="E195" s="44"/>
      <c r="F195" s="44"/>
      <c r="G195" s="45">
        <f>G5+G44+G51+G69+G97+G140+G143+G171+G189</f>
        <v>39582691</v>
      </c>
      <c r="H195" s="45">
        <f>H5+H44+H51+H69+H97+H140+H143+H171+H189</f>
        <v>44976496</v>
      </c>
    </row>
  </sheetData>
  <sheetProtection/>
  <mergeCells count="4">
    <mergeCell ref="A2:H2"/>
    <mergeCell ref="A3:A4"/>
    <mergeCell ref="A1:C1"/>
    <mergeCell ref="D1:I1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2"/>
  <sheetViews>
    <sheetView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65.421875" style="10" customWidth="1"/>
    <col min="2" max="2" width="15.00390625" style="31" customWidth="1"/>
    <col min="3" max="3" width="7.00390625" style="32" customWidth="1"/>
    <col min="4" max="4" width="6.140625" style="32" customWidth="1"/>
    <col min="5" max="5" width="7.28125" style="32" customWidth="1"/>
    <col min="6" max="6" width="5.57421875" style="32" customWidth="1"/>
    <col min="7" max="7" width="15.28125" style="30" customWidth="1"/>
  </cols>
  <sheetData>
    <row r="1" spans="1:7" ht="181.5" customHeight="1">
      <c r="A1" s="224"/>
      <c r="B1" s="261" t="s">
        <v>121</v>
      </c>
      <c r="C1" s="261"/>
      <c r="D1" s="261"/>
      <c r="E1" s="261"/>
      <c r="F1" s="261"/>
      <c r="G1" s="261"/>
    </row>
    <row r="2" spans="1:7" ht="63" customHeight="1">
      <c r="A2" s="290" t="s">
        <v>227</v>
      </c>
      <c r="B2" s="291"/>
      <c r="C2" s="291"/>
      <c r="D2" s="291"/>
      <c r="E2" s="291"/>
      <c r="F2" s="291"/>
      <c r="G2" s="291"/>
    </row>
    <row r="3" ht="15.75" thickBot="1">
      <c r="G3" s="33" t="s">
        <v>536</v>
      </c>
    </row>
    <row r="4" spans="1:7" ht="15">
      <c r="A4" s="292" t="s">
        <v>453</v>
      </c>
      <c r="B4" s="294" t="s">
        <v>373</v>
      </c>
      <c r="C4" s="296" t="s">
        <v>454</v>
      </c>
      <c r="D4" s="296" t="s">
        <v>372</v>
      </c>
      <c r="E4" s="296" t="s">
        <v>333</v>
      </c>
      <c r="F4" s="296" t="s">
        <v>455</v>
      </c>
      <c r="G4" s="199" t="s">
        <v>335</v>
      </c>
    </row>
    <row r="5" spans="1:7" ht="49.5" customHeight="1">
      <c r="A5" s="293"/>
      <c r="B5" s="295"/>
      <c r="C5" s="297"/>
      <c r="D5" s="297"/>
      <c r="E5" s="297"/>
      <c r="F5" s="297"/>
      <c r="G5" s="200" t="s">
        <v>228</v>
      </c>
    </row>
    <row r="6" spans="1:7" ht="43.5">
      <c r="A6" s="146" t="s">
        <v>182</v>
      </c>
      <c r="B6" s="137" t="s">
        <v>377</v>
      </c>
      <c r="C6" s="141"/>
      <c r="D6" s="141"/>
      <c r="E6" s="141"/>
      <c r="F6" s="141"/>
      <c r="G6" s="157">
        <f>G7</f>
        <v>20000</v>
      </c>
    </row>
    <row r="7" spans="1:7" ht="15.75">
      <c r="A7" s="142" t="s">
        <v>367</v>
      </c>
      <c r="B7" s="144" t="s">
        <v>96</v>
      </c>
      <c r="C7" s="143"/>
      <c r="D7" s="143"/>
      <c r="E7" s="143"/>
      <c r="F7" s="143"/>
      <c r="G7" s="159">
        <f>G8</f>
        <v>20000</v>
      </c>
    </row>
    <row r="8" spans="1:7" ht="15.75">
      <c r="A8" s="142" t="s">
        <v>366</v>
      </c>
      <c r="B8" s="144" t="s">
        <v>96</v>
      </c>
      <c r="C8" s="143">
        <v>11</v>
      </c>
      <c r="D8" s="143"/>
      <c r="E8" s="143"/>
      <c r="F8" s="143"/>
      <c r="G8" s="159">
        <f>G9</f>
        <v>20000</v>
      </c>
    </row>
    <row r="9" spans="1:7" ht="15.75">
      <c r="A9" s="142" t="s">
        <v>551</v>
      </c>
      <c r="B9" s="144" t="s">
        <v>96</v>
      </c>
      <c r="C9" s="143">
        <v>11</v>
      </c>
      <c r="D9" s="143" t="s">
        <v>357</v>
      </c>
      <c r="E9" s="143"/>
      <c r="F9" s="143"/>
      <c r="G9" s="159">
        <f>G10</f>
        <v>20000</v>
      </c>
    </row>
    <row r="10" spans="1:7" ht="25.5">
      <c r="A10" s="128" t="s">
        <v>303</v>
      </c>
      <c r="B10" s="144" t="s">
        <v>96</v>
      </c>
      <c r="C10" s="143" t="s">
        <v>498</v>
      </c>
      <c r="D10" s="143" t="s">
        <v>357</v>
      </c>
      <c r="E10" s="143" t="s">
        <v>294</v>
      </c>
      <c r="F10" s="143"/>
      <c r="G10" s="159">
        <f>G11</f>
        <v>20000</v>
      </c>
    </row>
    <row r="11" spans="1:7" ht="25.5">
      <c r="A11" s="142" t="s">
        <v>99</v>
      </c>
      <c r="B11" s="144" t="s">
        <v>96</v>
      </c>
      <c r="C11" s="143">
        <v>11</v>
      </c>
      <c r="D11" s="143" t="s">
        <v>357</v>
      </c>
      <c r="E11" s="143" t="s">
        <v>294</v>
      </c>
      <c r="F11" s="143" t="s">
        <v>50</v>
      </c>
      <c r="G11" s="154">
        <v>20000</v>
      </c>
    </row>
    <row r="12" spans="1:7" ht="43.5">
      <c r="A12" s="139" t="s">
        <v>184</v>
      </c>
      <c r="B12" s="137" t="s">
        <v>379</v>
      </c>
      <c r="C12" s="141"/>
      <c r="D12" s="141"/>
      <c r="E12" s="141"/>
      <c r="F12" s="141"/>
      <c r="G12" s="157">
        <f aca="true" t="shared" si="0" ref="G12:G17">G13</f>
        <v>40000</v>
      </c>
    </row>
    <row r="13" spans="1:7" ht="25.5">
      <c r="A13" s="142" t="s">
        <v>344</v>
      </c>
      <c r="B13" s="144" t="s">
        <v>383</v>
      </c>
      <c r="C13" s="143"/>
      <c r="D13" s="143"/>
      <c r="E13" s="143"/>
      <c r="F13" s="143"/>
      <c r="G13" s="159">
        <f t="shared" si="0"/>
        <v>40000</v>
      </c>
    </row>
    <row r="14" spans="1:7" ht="15.75">
      <c r="A14" s="147" t="s">
        <v>342</v>
      </c>
      <c r="B14" s="144" t="s">
        <v>62</v>
      </c>
      <c r="C14" s="143" t="s">
        <v>361</v>
      </c>
      <c r="D14" s="143"/>
      <c r="E14" s="143"/>
      <c r="F14" s="143"/>
      <c r="G14" s="159">
        <f t="shared" si="0"/>
        <v>40000</v>
      </c>
    </row>
    <row r="15" spans="1:7" ht="15.75">
      <c r="A15" s="147" t="s">
        <v>343</v>
      </c>
      <c r="B15" s="144" t="s">
        <v>62</v>
      </c>
      <c r="C15" s="143" t="s">
        <v>361</v>
      </c>
      <c r="D15" s="143" t="s">
        <v>357</v>
      </c>
      <c r="E15" s="143"/>
      <c r="F15" s="143"/>
      <c r="G15" s="159">
        <f t="shared" si="0"/>
        <v>40000</v>
      </c>
    </row>
    <row r="16" spans="1:7" ht="25.5">
      <c r="A16" s="147" t="s">
        <v>97</v>
      </c>
      <c r="B16" s="144" t="s">
        <v>62</v>
      </c>
      <c r="C16" s="143" t="s">
        <v>361</v>
      </c>
      <c r="D16" s="143" t="s">
        <v>357</v>
      </c>
      <c r="E16" s="143"/>
      <c r="F16" s="143"/>
      <c r="G16" s="159">
        <f t="shared" si="0"/>
        <v>40000</v>
      </c>
    </row>
    <row r="17" spans="1:7" ht="25.5">
      <c r="A17" s="128" t="s">
        <v>303</v>
      </c>
      <c r="B17" s="144" t="s">
        <v>62</v>
      </c>
      <c r="C17" s="143" t="s">
        <v>361</v>
      </c>
      <c r="D17" s="143" t="s">
        <v>357</v>
      </c>
      <c r="E17" s="143" t="s">
        <v>294</v>
      </c>
      <c r="F17" s="143"/>
      <c r="G17" s="159">
        <f t="shared" si="0"/>
        <v>40000</v>
      </c>
    </row>
    <row r="18" spans="1:7" ht="25.5">
      <c r="A18" s="142" t="s">
        <v>99</v>
      </c>
      <c r="B18" s="144" t="s">
        <v>62</v>
      </c>
      <c r="C18" s="143" t="s">
        <v>361</v>
      </c>
      <c r="D18" s="143" t="s">
        <v>357</v>
      </c>
      <c r="E18" s="143" t="s">
        <v>294</v>
      </c>
      <c r="F18" s="143" t="s">
        <v>50</v>
      </c>
      <c r="G18" s="154">
        <v>40000</v>
      </c>
    </row>
    <row r="19" spans="1:7" ht="29.25">
      <c r="A19" s="139" t="s">
        <v>178</v>
      </c>
      <c r="B19" s="137" t="s">
        <v>393</v>
      </c>
      <c r="C19" s="141"/>
      <c r="D19" s="141"/>
      <c r="E19" s="141"/>
      <c r="F19" s="141"/>
      <c r="G19" s="157">
        <f>G20</f>
        <v>30000</v>
      </c>
    </row>
    <row r="20" spans="1:7" ht="15.75">
      <c r="A20" s="142" t="s">
        <v>57</v>
      </c>
      <c r="B20" s="144" t="s">
        <v>98</v>
      </c>
      <c r="C20" s="145"/>
      <c r="D20" s="145"/>
      <c r="E20" s="145"/>
      <c r="F20" s="145"/>
      <c r="G20" s="159">
        <f>G21</f>
        <v>30000</v>
      </c>
    </row>
    <row r="21" spans="1:7" ht="15.75">
      <c r="A21" s="142" t="s">
        <v>337</v>
      </c>
      <c r="B21" s="144" t="s">
        <v>98</v>
      </c>
      <c r="C21" s="143" t="s">
        <v>357</v>
      </c>
      <c r="D21" s="143"/>
      <c r="E21" s="143"/>
      <c r="F21" s="143"/>
      <c r="G21" s="159">
        <f>G22</f>
        <v>30000</v>
      </c>
    </row>
    <row r="22" spans="1:7" ht="15.75">
      <c r="A22" s="142" t="s">
        <v>339</v>
      </c>
      <c r="B22" s="144" t="s">
        <v>98</v>
      </c>
      <c r="C22" s="143" t="s">
        <v>357</v>
      </c>
      <c r="D22" s="143" t="s">
        <v>491</v>
      </c>
      <c r="E22" s="143"/>
      <c r="F22" s="143"/>
      <c r="G22" s="159">
        <f>G23</f>
        <v>30000</v>
      </c>
    </row>
    <row r="23" spans="1:7" ht="25.5">
      <c r="A23" s="142" t="s">
        <v>338</v>
      </c>
      <c r="B23" s="144" t="s">
        <v>392</v>
      </c>
      <c r="C23" s="143" t="s">
        <v>357</v>
      </c>
      <c r="D23" s="143" t="s">
        <v>491</v>
      </c>
      <c r="E23" s="143" t="s">
        <v>294</v>
      </c>
      <c r="F23" s="143"/>
      <c r="G23" s="159">
        <f>G24</f>
        <v>30000</v>
      </c>
    </row>
    <row r="24" spans="1:7" ht="25.5">
      <c r="A24" s="142" t="s">
        <v>99</v>
      </c>
      <c r="B24" s="144" t="s">
        <v>392</v>
      </c>
      <c r="C24" s="143" t="s">
        <v>357</v>
      </c>
      <c r="D24" s="143" t="s">
        <v>491</v>
      </c>
      <c r="E24" s="143" t="s">
        <v>294</v>
      </c>
      <c r="F24" s="143" t="s">
        <v>50</v>
      </c>
      <c r="G24" s="154">
        <v>30000</v>
      </c>
    </row>
    <row r="25" spans="1:7" ht="42.75">
      <c r="A25" s="153" t="s">
        <v>155</v>
      </c>
      <c r="B25" s="137" t="s">
        <v>396</v>
      </c>
      <c r="C25" s="140"/>
      <c r="D25" s="140"/>
      <c r="E25" s="140"/>
      <c r="F25" s="140"/>
      <c r="G25" s="157">
        <f>G26+G30</f>
        <v>1911112</v>
      </c>
    </row>
    <row r="26" spans="1:7" ht="25.5">
      <c r="A26" s="142" t="s">
        <v>100</v>
      </c>
      <c r="B26" s="144" t="s">
        <v>72</v>
      </c>
      <c r="C26" s="143"/>
      <c r="D26" s="143"/>
      <c r="E26" s="143"/>
      <c r="F26" s="143"/>
      <c r="G26" s="159">
        <f>G27</f>
        <v>200000</v>
      </c>
    </row>
    <row r="27" spans="1:7" ht="15.75">
      <c r="A27" s="142" t="s">
        <v>457</v>
      </c>
      <c r="B27" s="144" t="s">
        <v>72</v>
      </c>
      <c r="C27" s="143" t="s">
        <v>362</v>
      </c>
      <c r="D27" s="143"/>
      <c r="E27" s="143"/>
      <c r="F27" s="143"/>
      <c r="G27" s="159">
        <f>G28</f>
        <v>200000</v>
      </c>
    </row>
    <row r="28" spans="1:7" ht="15.75">
      <c r="A28" s="142" t="s">
        <v>349</v>
      </c>
      <c r="B28" s="144" t="s">
        <v>72</v>
      </c>
      <c r="C28" s="143" t="s">
        <v>362</v>
      </c>
      <c r="D28" s="143" t="s">
        <v>362</v>
      </c>
      <c r="E28" s="143"/>
      <c r="F28" s="143"/>
      <c r="G28" s="159">
        <f>G29</f>
        <v>200000</v>
      </c>
    </row>
    <row r="29" spans="1:7" ht="25.5">
      <c r="A29" s="142" t="s">
        <v>338</v>
      </c>
      <c r="B29" s="144" t="s">
        <v>72</v>
      </c>
      <c r="C29" s="143" t="s">
        <v>362</v>
      </c>
      <c r="D29" s="143" t="s">
        <v>362</v>
      </c>
      <c r="E29" s="143" t="s">
        <v>294</v>
      </c>
      <c r="F29" s="143"/>
      <c r="G29" s="159">
        <v>200000</v>
      </c>
    </row>
    <row r="30" spans="1:7" ht="25.5">
      <c r="A30" s="128" t="s">
        <v>100</v>
      </c>
      <c r="B30" s="164" t="s">
        <v>233</v>
      </c>
      <c r="C30" s="143" t="s">
        <v>362</v>
      </c>
      <c r="D30" s="143" t="s">
        <v>362</v>
      </c>
      <c r="E30" s="143"/>
      <c r="F30" s="143"/>
      <c r="G30" s="159">
        <f>G31</f>
        <v>1711112</v>
      </c>
    </row>
    <row r="31" spans="1:7" ht="25.5">
      <c r="A31" s="128" t="s">
        <v>303</v>
      </c>
      <c r="B31" s="164" t="s">
        <v>233</v>
      </c>
      <c r="C31" s="143" t="s">
        <v>362</v>
      </c>
      <c r="D31" s="143" t="s">
        <v>362</v>
      </c>
      <c r="E31" s="143" t="s">
        <v>294</v>
      </c>
      <c r="F31" s="143"/>
      <c r="G31" s="159">
        <v>1711112</v>
      </c>
    </row>
    <row r="32" spans="1:7" ht="25.5">
      <c r="A32" s="142" t="s">
        <v>99</v>
      </c>
      <c r="B32" s="144" t="s">
        <v>72</v>
      </c>
      <c r="C32" s="143" t="s">
        <v>362</v>
      </c>
      <c r="D32" s="143" t="s">
        <v>362</v>
      </c>
      <c r="E32" s="143" t="s">
        <v>294</v>
      </c>
      <c r="F32" s="143" t="s">
        <v>50</v>
      </c>
      <c r="G32" s="154">
        <v>1911112</v>
      </c>
    </row>
    <row r="33" spans="1:7" ht="43.5">
      <c r="A33" s="139" t="s">
        <v>185</v>
      </c>
      <c r="B33" s="137" t="s">
        <v>399</v>
      </c>
      <c r="C33" s="140"/>
      <c r="D33" s="140"/>
      <c r="E33" s="140"/>
      <c r="F33" s="140"/>
      <c r="G33" s="157">
        <f>G34+G38</f>
        <v>5551000</v>
      </c>
    </row>
    <row r="34" spans="1:7" ht="25.5">
      <c r="A34" s="147" t="s">
        <v>101</v>
      </c>
      <c r="B34" s="144" t="s">
        <v>63</v>
      </c>
      <c r="C34" s="143"/>
      <c r="D34" s="143"/>
      <c r="E34" s="143"/>
      <c r="F34" s="143"/>
      <c r="G34" s="159">
        <f>G35</f>
        <v>500000</v>
      </c>
    </row>
    <row r="35" spans="1:7" ht="15.75">
      <c r="A35" s="147" t="s">
        <v>342</v>
      </c>
      <c r="B35" s="144" t="s">
        <v>63</v>
      </c>
      <c r="C35" s="143" t="s">
        <v>361</v>
      </c>
      <c r="D35" s="143"/>
      <c r="E35" s="143"/>
      <c r="F35" s="143"/>
      <c r="G35" s="159">
        <f>G36</f>
        <v>500000</v>
      </c>
    </row>
    <row r="36" spans="1:7" ht="15.75">
      <c r="A36" s="147" t="s">
        <v>93</v>
      </c>
      <c r="B36" s="144" t="s">
        <v>63</v>
      </c>
      <c r="C36" s="143" t="s">
        <v>361</v>
      </c>
      <c r="D36" s="143" t="s">
        <v>365</v>
      </c>
      <c r="E36" s="143"/>
      <c r="F36" s="143"/>
      <c r="G36" s="159">
        <f>G37</f>
        <v>500000</v>
      </c>
    </row>
    <row r="37" spans="1:7" ht="25.5">
      <c r="A37" s="142" t="s">
        <v>338</v>
      </c>
      <c r="B37" s="144" t="s">
        <v>63</v>
      </c>
      <c r="C37" s="143" t="s">
        <v>361</v>
      </c>
      <c r="D37" s="143" t="s">
        <v>365</v>
      </c>
      <c r="E37" s="143" t="s">
        <v>294</v>
      </c>
      <c r="F37" s="143"/>
      <c r="G37" s="159">
        <v>500000</v>
      </c>
    </row>
    <row r="38" spans="1:7" ht="63.75">
      <c r="A38" s="128" t="s">
        <v>215</v>
      </c>
      <c r="B38" s="144" t="s">
        <v>229</v>
      </c>
      <c r="C38" s="143" t="s">
        <v>361</v>
      </c>
      <c r="D38" s="143" t="s">
        <v>365</v>
      </c>
      <c r="E38" s="143"/>
      <c r="F38" s="143"/>
      <c r="G38" s="159">
        <f>G39</f>
        <v>5051000</v>
      </c>
    </row>
    <row r="39" spans="1:7" ht="25.5">
      <c r="A39" s="128" t="s">
        <v>293</v>
      </c>
      <c r="B39" s="144" t="s">
        <v>229</v>
      </c>
      <c r="C39" s="143" t="s">
        <v>361</v>
      </c>
      <c r="D39" s="143" t="s">
        <v>365</v>
      </c>
      <c r="E39" s="143" t="s">
        <v>294</v>
      </c>
      <c r="F39" s="143"/>
      <c r="G39" s="159">
        <v>5051000</v>
      </c>
    </row>
    <row r="40" spans="1:7" ht="25.5">
      <c r="A40" s="142" t="s">
        <v>99</v>
      </c>
      <c r="B40" s="144" t="s">
        <v>63</v>
      </c>
      <c r="C40" s="143" t="s">
        <v>361</v>
      </c>
      <c r="D40" s="143" t="s">
        <v>365</v>
      </c>
      <c r="E40" s="143" t="s">
        <v>294</v>
      </c>
      <c r="F40" s="143" t="s">
        <v>50</v>
      </c>
      <c r="G40" s="154">
        <v>5551000</v>
      </c>
    </row>
    <row r="41" spans="1:7" ht="43.5">
      <c r="A41" s="139" t="s">
        <v>186</v>
      </c>
      <c r="B41" s="141" t="s">
        <v>548</v>
      </c>
      <c r="C41" s="141"/>
      <c r="D41" s="140"/>
      <c r="E41" s="140"/>
      <c r="F41" s="140"/>
      <c r="G41" s="157">
        <f>G42</f>
        <v>490000</v>
      </c>
    </row>
    <row r="42" spans="1:7" ht="15.75">
      <c r="A42" s="55" t="s">
        <v>356</v>
      </c>
      <c r="B42" s="143" t="s">
        <v>91</v>
      </c>
      <c r="C42" s="143"/>
      <c r="D42" s="143"/>
      <c r="E42" s="143"/>
      <c r="F42" s="143"/>
      <c r="G42" s="159">
        <f>G43</f>
        <v>490000</v>
      </c>
    </row>
    <row r="43" spans="1:7" ht="15.75">
      <c r="A43" s="147" t="s">
        <v>102</v>
      </c>
      <c r="B43" s="143" t="s">
        <v>91</v>
      </c>
      <c r="C43" s="143" t="s">
        <v>492</v>
      </c>
      <c r="D43" s="143"/>
      <c r="E43" s="143"/>
      <c r="F43" s="143"/>
      <c r="G43" s="159">
        <f>G44</f>
        <v>490000</v>
      </c>
    </row>
    <row r="44" spans="1:7" ht="15.75">
      <c r="A44" s="147" t="s">
        <v>355</v>
      </c>
      <c r="B44" s="143" t="s">
        <v>91</v>
      </c>
      <c r="C44" s="143" t="s">
        <v>492</v>
      </c>
      <c r="D44" s="143" t="s">
        <v>357</v>
      </c>
      <c r="E44" s="143"/>
      <c r="F44" s="143"/>
      <c r="G44" s="159">
        <f>G46</f>
        <v>490000</v>
      </c>
    </row>
    <row r="45" spans="1:7" ht="25.5">
      <c r="A45" s="55" t="s">
        <v>83</v>
      </c>
      <c r="B45" s="143" t="s">
        <v>92</v>
      </c>
      <c r="C45" s="143" t="s">
        <v>492</v>
      </c>
      <c r="D45" s="143" t="s">
        <v>357</v>
      </c>
      <c r="E45" s="143"/>
      <c r="F45" s="143"/>
      <c r="G45" s="159">
        <f>G46</f>
        <v>490000</v>
      </c>
    </row>
    <row r="46" spans="1:7" ht="15.75">
      <c r="A46" s="55" t="s">
        <v>307</v>
      </c>
      <c r="B46" s="143" t="s">
        <v>92</v>
      </c>
      <c r="C46" s="143" t="s">
        <v>492</v>
      </c>
      <c r="D46" s="143" t="s">
        <v>357</v>
      </c>
      <c r="E46" s="143" t="s">
        <v>301</v>
      </c>
      <c r="F46" s="143"/>
      <c r="G46" s="159">
        <f>G47</f>
        <v>490000</v>
      </c>
    </row>
    <row r="47" spans="1:7" ht="25.5">
      <c r="A47" s="142" t="s">
        <v>99</v>
      </c>
      <c r="B47" s="143" t="s">
        <v>92</v>
      </c>
      <c r="C47" s="143" t="s">
        <v>492</v>
      </c>
      <c r="D47" s="143" t="s">
        <v>357</v>
      </c>
      <c r="E47" s="143" t="s">
        <v>301</v>
      </c>
      <c r="F47" s="143" t="s">
        <v>50</v>
      </c>
      <c r="G47" s="154">
        <v>490000</v>
      </c>
    </row>
    <row r="48" spans="1:7" ht="46.5" customHeight="1">
      <c r="A48" s="158" t="s">
        <v>109</v>
      </c>
      <c r="B48" s="155" t="s">
        <v>549</v>
      </c>
      <c r="C48" s="155"/>
      <c r="D48" s="155"/>
      <c r="E48" s="155"/>
      <c r="F48" s="155"/>
      <c r="G48" s="156">
        <f>G49</f>
        <v>50000</v>
      </c>
    </row>
    <row r="49" spans="1:7" ht="25.5">
      <c r="A49" s="221" t="s">
        <v>70</v>
      </c>
      <c r="B49" s="143" t="s">
        <v>69</v>
      </c>
      <c r="C49" s="143"/>
      <c r="D49" s="143"/>
      <c r="E49" s="143"/>
      <c r="F49" s="143"/>
      <c r="G49" s="159">
        <f>G50</f>
        <v>50000</v>
      </c>
    </row>
    <row r="50" spans="1:7" ht="15.75">
      <c r="A50" s="147" t="s">
        <v>457</v>
      </c>
      <c r="B50" s="143" t="s">
        <v>69</v>
      </c>
      <c r="C50" s="143" t="s">
        <v>362</v>
      </c>
      <c r="D50" s="143"/>
      <c r="E50" s="143"/>
      <c r="F50" s="143"/>
      <c r="G50" s="159">
        <f>G51</f>
        <v>50000</v>
      </c>
    </row>
    <row r="51" spans="1:7" ht="15.75">
      <c r="A51" s="147" t="s">
        <v>347</v>
      </c>
      <c r="B51" s="143" t="s">
        <v>69</v>
      </c>
      <c r="C51" s="143" t="s">
        <v>362</v>
      </c>
      <c r="D51" s="143" t="s">
        <v>359</v>
      </c>
      <c r="E51" s="143"/>
      <c r="F51" s="143"/>
      <c r="G51" s="159">
        <f>G53</f>
        <v>50000</v>
      </c>
    </row>
    <row r="52" spans="1:7" ht="25.5">
      <c r="A52" s="142" t="s">
        <v>338</v>
      </c>
      <c r="B52" s="143" t="s">
        <v>69</v>
      </c>
      <c r="C52" s="143" t="s">
        <v>362</v>
      </c>
      <c r="D52" s="143" t="s">
        <v>359</v>
      </c>
      <c r="E52" s="143" t="s">
        <v>294</v>
      </c>
      <c r="F52" s="143"/>
      <c r="G52" s="159">
        <f>G53</f>
        <v>50000</v>
      </c>
    </row>
    <row r="53" spans="1:7" ht="25.5">
      <c r="A53" s="142" t="s">
        <v>99</v>
      </c>
      <c r="B53" s="143" t="s">
        <v>69</v>
      </c>
      <c r="C53" s="143" t="s">
        <v>362</v>
      </c>
      <c r="D53" s="143" t="s">
        <v>359</v>
      </c>
      <c r="E53" s="143" t="s">
        <v>294</v>
      </c>
      <c r="F53" s="143" t="s">
        <v>50</v>
      </c>
      <c r="G53" s="154">
        <v>50000</v>
      </c>
    </row>
    <row r="54" spans="1:7" ht="43.5">
      <c r="A54" s="222" t="s">
        <v>179</v>
      </c>
      <c r="B54" s="137" t="s">
        <v>312</v>
      </c>
      <c r="C54" s="141"/>
      <c r="D54" s="141"/>
      <c r="E54" s="141"/>
      <c r="F54" s="141"/>
      <c r="G54" s="157">
        <f>G55+G59+G61</f>
        <v>559020</v>
      </c>
    </row>
    <row r="55" spans="1:7" ht="38.25">
      <c r="A55" s="130" t="s">
        <v>60</v>
      </c>
      <c r="B55" s="144" t="s">
        <v>311</v>
      </c>
      <c r="C55" s="143"/>
      <c r="D55" s="143"/>
      <c r="E55" s="143"/>
      <c r="F55" s="143"/>
      <c r="G55" s="159">
        <f>G56</f>
        <v>221000</v>
      </c>
    </row>
    <row r="56" spans="1:7" ht="15.75">
      <c r="A56" s="147" t="s">
        <v>456</v>
      </c>
      <c r="B56" s="144" t="s">
        <v>311</v>
      </c>
      <c r="C56" s="143" t="s">
        <v>360</v>
      </c>
      <c r="D56" s="143"/>
      <c r="E56" s="143"/>
      <c r="F56" s="143"/>
      <c r="G56" s="159">
        <f>G57</f>
        <v>221000</v>
      </c>
    </row>
    <row r="57" spans="1:7" ht="15.75">
      <c r="A57" s="147" t="s">
        <v>341</v>
      </c>
      <c r="B57" s="144" t="s">
        <v>311</v>
      </c>
      <c r="C57" s="143" t="s">
        <v>360</v>
      </c>
      <c r="D57" s="143" t="s">
        <v>492</v>
      </c>
      <c r="E57" s="143"/>
      <c r="F57" s="143"/>
      <c r="G57" s="159">
        <f>G58</f>
        <v>221000</v>
      </c>
    </row>
    <row r="58" spans="1:7" ht="25.5">
      <c r="A58" s="142" t="s">
        <v>338</v>
      </c>
      <c r="B58" s="144" t="s">
        <v>311</v>
      </c>
      <c r="C58" s="143" t="s">
        <v>360</v>
      </c>
      <c r="D58" s="143" t="s">
        <v>492</v>
      </c>
      <c r="E58" s="143" t="s">
        <v>294</v>
      </c>
      <c r="F58" s="143"/>
      <c r="G58" s="159">
        <v>221000</v>
      </c>
    </row>
    <row r="59" spans="1:7" ht="25.5">
      <c r="A59" s="256" t="s">
        <v>211</v>
      </c>
      <c r="B59" s="168" t="s">
        <v>210</v>
      </c>
      <c r="C59" s="143" t="s">
        <v>360</v>
      </c>
      <c r="D59" s="143" t="s">
        <v>492</v>
      </c>
      <c r="E59" s="143"/>
      <c r="F59" s="143"/>
      <c r="G59" s="159">
        <f>G60</f>
        <v>282420</v>
      </c>
    </row>
    <row r="60" spans="1:7" ht="25.5">
      <c r="A60" s="130" t="s">
        <v>338</v>
      </c>
      <c r="B60" s="168" t="s">
        <v>210</v>
      </c>
      <c r="C60" s="143" t="s">
        <v>360</v>
      </c>
      <c r="D60" s="143" t="s">
        <v>492</v>
      </c>
      <c r="E60" s="143" t="s">
        <v>294</v>
      </c>
      <c r="F60" s="143"/>
      <c r="G60" s="159">
        <v>282420</v>
      </c>
    </row>
    <row r="61" spans="1:7" ht="25.5">
      <c r="A61" s="256" t="s">
        <v>213</v>
      </c>
      <c r="B61" s="168" t="s">
        <v>212</v>
      </c>
      <c r="C61" s="143" t="s">
        <v>360</v>
      </c>
      <c r="D61" s="143" t="s">
        <v>492</v>
      </c>
      <c r="E61" s="143"/>
      <c r="F61" s="143"/>
      <c r="G61" s="159">
        <f>G62</f>
        <v>55600</v>
      </c>
    </row>
    <row r="62" spans="1:7" ht="25.5">
      <c r="A62" s="130" t="s">
        <v>338</v>
      </c>
      <c r="B62" s="168" t="s">
        <v>212</v>
      </c>
      <c r="C62" s="143" t="s">
        <v>360</v>
      </c>
      <c r="D62" s="143" t="s">
        <v>492</v>
      </c>
      <c r="E62" s="143" t="s">
        <v>294</v>
      </c>
      <c r="F62" s="143"/>
      <c r="G62" s="159">
        <v>55600</v>
      </c>
    </row>
    <row r="63" spans="1:7" ht="25.5">
      <c r="A63" s="142" t="s">
        <v>99</v>
      </c>
      <c r="B63" s="144" t="s">
        <v>311</v>
      </c>
      <c r="C63" s="143" t="s">
        <v>360</v>
      </c>
      <c r="D63" s="143" t="s">
        <v>492</v>
      </c>
      <c r="E63" s="143" t="s">
        <v>294</v>
      </c>
      <c r="F63" s="143" t="s">
        <v>50</v>
      </c>
      <c r="G63" s="154">
        <v>559020</v>
      </c>
    </row>
    <row r="64" spans="1:7" ht="25.5">
      <c r="A64" s="230" t="s">
        <v>187</v>
      </c>
      <c r="B64" s="231" t="s">
        <v>143</v>
      </c>
      <c r="C64" s="155"/>
      <c r="D64" s="155"/>
      <c r="E64" s="155"/>
      <c r="F64" s="155"/>
      <c r="G64" s="232">
        <f>G65</f>
        <v>1000</v>
      </c>
    </row>
    <row r="65" spans="1:7" ht="25.5">
      <c r="A65" s="142" t="s">
        <v>156</v>
      </c>
      <c r="B65" s="144" t="s">
        <v>154</v>
      </c>
      <c r="C65" s="143"/>
      <c r="D65" s="143"/>
      <c r="E65" s="143"/>
      <c r="F65" s="143"/>
      <c r="G65" s="159">
        <f>G66</f>
        <v>1000</v>
      </c>
    </row>
    <row r="66" spans="1:7" ht="15.75">
      <c r="A66" s="142" t="s">
        <v>337</v>
      </c>
      <c r="B66" s="144" t="s">
        <v>154</v>
      </c>
      <c r="C66" s="143" t="s">
        <v>357</v>
      </c>
      <c r="D66" s="143"/>
      <c r="E66" s="143"/>
      <c r="F66" s="143"/>
      <c r="G66" s="159">
        <f>G67</f>
        <v>1000</v>
      </c>
    </row>
    <row r="67" spans="1:7" ht="15.75">
      <c r="A67" s="142" t="s">
        <v>339</v>
      </c>
      <c r="B67" s="144" t="s">
        <v>154</v>
      </c>
      <c r="C67" s="143" t="s">
        <v>357</v>
      </c>
      <c r="D67" s="143" t="s">
        <v>491</v>
      </c>
      <c r="E67" s="143"/>
      <c r="F67" s="143"/>
      <c r="G67" s="159">
        <f>G68</f>
        <v>1000</v>
      </c>
    </row>
    <row r="68" spans="1:7" ht="25.5">
      <c r="A68" s="142" t="s">
        <v>338</v>
      </c>
      <c r="B68" s="144" t="s">
        <v>154</v>
      </c>
      <c r="C68" s="143" t="s">
        <v>357</v>
      </c>
      <c r="D68" s="143" t="s">
        <v>491</v>
      </c>
      <c r="E68" s="143" t="s">
        <v>294</v>
      </c>
      <c r="F68" s="143"/>
      <c r="G68" s="159">
        <f>G69</f>
        <v>1000</v>
      </c>
    </row>
    <row r="69" spans="1:7" ht="25.5">
      <c r="A69" s="142" t="s">
        <v>99</v>
      </c>
      <c r="B69" s="144" t="s">
        <v>154</v>
      </c>
      <c r="C69" s="143" t="s">
        <v>357</v>
      </c>
      <c r="D69" s="143" t="s">
        <v>491</v>
      </c>
      <c r="E69" s="143" t="s">
        <v>294</v>
      </c>
      <c r="F69" s="143" t="s">
        <v>50</v>
      </c>
      <c r="G69" s="154">
        <v>1000</v>
      </c>
    </row>
    <row r="70" spans="1:7" ht="38.25">
      <c r="A70" s="229" t="s">
        <v>230</v>
      </c>
      <c r="B70" s="228" t="s">
        <v>147</v>
      </c>
      <c r="C70" s="223"/>
      <c r="D70" s="223"/>
      <c r="E70" s="223"/>
      <c r="F70" s="223"/>
      <c r="G70" s="232">
        <f>G71</f>
        <v>216000</v>
      </c>
    </row>
    <row r="71" spans="1:7" ht="15.75">
      <c r="A71" s="128" t="s">
        <v>165</v>
      </c>
      <c r="B71" s="17" t="s">
        <v>147</v>
      </c>
      <c r="C71" s="143"/>
      <c r="D71" s="143"/>
      <c r="E71" s="143"/>
      <c r="F71" s="143"/>
      <c r="G71" s="159">
        <f>G72</f>
        <v>216000</v>
      </c>
    </row>
    <row r="72" spans="1:7" ht="15.75">
      <c r="A72" s="142" t="s">
        <v>457</v>
      </c>
      <c r="B72" s="17" t="s">
        <v>147</v>
      </c>
      <c r="C72" s="143" t="s">
        <v>362</v>
      </c>
      <c r="D72" s="143"/>
      <c r="E72" s="143"/>
      <c r="F72" s="143"/>
      <c r="G72" s="159">
        <f>G73</f>
        <v>216000</v>
      </c>
    </row>
    <row r="73" spans="1:7" ht="15.75">
      <c r="A73" s="142" t="s">
        <v>349</v>
      </c>
      <c r="B73" s="17" t="s">
        <v>147</v>
      </c>
      <c r="C73" s="143" t="s">
        <v>362</v>
      </c>
      <c r="D73" s="143" t="s">
        <v>360</v>
      </c>
      <c r="E73" s="143"/>
      <c r="F73" s="143"/>
      <c r="G73" s="159">
        <f>G74</f>
        <v>216000</v>
      </c>
    </row>
    <row r="74" spans="1:7" ht="25.5">
      <c r="A74" s="142" t="s">
        <v>338</v>
      </c>
      <c r="B74" s="17" t="s">
        <v>147</v>
      </c>
      <c r="C74" s="143" t="s">
        <v>362</v>
      </c>
      <c r="D74" s="143" t="s">
        <v>360</v>
      </c>
      <c r="E74" s="143" t="s">
        <v>294</v>
      </c>
      <c r="F74" s="143"/>
      <c r="G74" s="159">
        <f>G75</f>
        <v>216000</v>
      </c>
    </row>
    <row r="75" spans="1:7" ht="25.5">
      <c r="A75" s="142" t="s">
        <v>99</v>
      </c>
      <c r="B75" s="17" t="s">
        <v>147</v>
      </c>
      <c r="C75" s="143" t="s">
        <v>362</v>
      </c>
      <c r="D75" s="143" t="s">
        <v>360</v>
      </c>
      <c r="E75" s="143" t="s">
        <v>294</v>
      </c>
      <c r="F75" s="143" t="s">
        <v>50</v>
      </c>
      <c r="G75" s="154">
        <v>216000</v>
      </c>
    </row>
    <row r="76" spans="1:7" ht="39" customHeight="1">
      <c r="A76" s="229" t="s">
        <v>188</v>
      </c>
      <c r="B76" s="228" t="s">
        <v>166</v>
      </c>
      <c r="C76" s="155"/>
      <c r="D76" s="155"/>
      <c r="E76" s="140"/>
      <c r="F76" s="140"/>
      <c r="G76" s="157">
        <f>G77</f>
        <v>750000</v>
      </c>
    </row>
    <row r="77" spans="1:7" ht="25.5">
      <c r="A77" s="128" t="s">
        <v>148</v>
      </c>
      <c r="B77" s="17" t="s">
        <v>167</v>
      </c>
      <c r="C77" s="143"/>
      <c r="D77" s="143"/>
      <c r="E77" s="143"/>
      <c r="F77" s="143"/>
      <c r="G77" s="159">
        <f>G80</f>
        <v>750000</v>
      </c>
    </row>
    <row r="78" spans="1:7" ht="15.75">
      <c r="A78" s="142" t="s">
        <v>457</v>
      </c>
      <c r="B78" s="17" t="s">
        <v>167</v>
      </c>
      <c r="C78" s="143" t="s">
        <v>216</v>
      </c>
      <c r="D78" s="143"/>
      <c r="E78" s="143"/>
      <c r="F78" s="143"/>
      <c r="G78" s="159">
        <f>G79</f>
        <v>750000</v>
      </c>
    </row>
    <row r="79" spans="1:7" ht="15.75">
      <c r="A79" s="142" t="s">
        <v>349</v>
      </c>
      <c r="B79" s="17" t="s">
        <v>167</v>
      </c>
      <c r="C79" s="143" t="s">
        <v>216</v>
      </c>
      <c r="D79" s="143" t="s">
        <v>362</v>
      </c>
      <c r="E79" s="143"/>
      <c r="F79" s="143"/>
      <c r="G79" s="159">
        <f>G80</f>
        <v>750000</v>
      </c>
    </row>
    <row r="80" spans="1:7" ht="25.5">
      <c r="A80" s="142" t="s">
        <v>338</v>
      </c>
      <c r="B80" s="17" t="s">
        <v>167</v>
      </c>
      <c r="C80" s="143" t="s">
        <v>216</v>
      </c>
      <c r="D80" s="143" t="s">
        <v>362</v>
      </c>
      <c r="E80" s="143" t="s">
        <v>294</v>
      </c>
      <c r="F80" s="143"/>
      <c r="G80" s="159">
        <f>G81</f>
        <v>750000</v>
      </c>
    </row>
    <row r="81" spans="1:7" ht="25.5">
      <c r="A81" s="142" t="s">
        <v>99</v>
      </c>
      <c r="B81" s="17" t="s">
        <v>167</v>
      </c>
      <c r="C81" s="143" t="s">
        <v>216</v>
      </c>
      <c r="D81" s="143" t="s">
        <v>362</v>
      </c>
      <c r="E81" s="143" t="s">
        <v>294</v>
      </c>
      <c r="F81" s="143" t="s">
        <v>50</v>
      </c>
      <c r="G81" s="154">
        <v>750000</v>
      </c>
    </row>
    <row r="82" spans="1:7" ht="15.75">
      <c r="A82" s="148" t="s">
        <v>458</v>
      </c>
      <c r="B82" s="138"/>
      <c r="C82" s="136"/>
      <c r="D82" s="136"/>
      <c r="E82" s="136"/>
      <c r="F82" s="136"/>
      <c r="G82" s="160">
        <f>G6+G12+G19+G25+G33+G41+G48+G54+G64+G70+G76</f>
        <v>9618132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view="pageBreakPreview" zoomScaleSheetLayoutView="100" zoomScalePageLayoutView="0" workbookViewId="0" topLeftCell="A1">
      <selection activeCell="D1" sqref="D1:I1"/>
    </sheetView>
  </sheetViews>
  <sheetFormatPr defaultColWidth="9.140625" defaultRowHeight="15"/>
  <cols>
    <col min="1" max="1" width="65.421875" style="10" customWidth="1"/>
    <col min="2" max="2" width="15.00390625" style="31" customWidth="1"/>
    <col min="3" max="3" width="7.00390625" style="32" customWidth="1"/>
    <col min="4" max="4" width="6.140625" style="32" customWidth="1"/>
    <col min="5" max="5" width="7.28125" style="32" customWidth="1"/>
    <col min="6" max="6" width="5.57421875" style="32" customWidth="1"/>
    <col min="7" max="7" width="15.7109375" style="0" customWidth="1"/>
    <col min="8" max="8" width="17.28125" style="0" customWidth="1"/>
    <col min="9" max="9" width="9.140625" style="0" hidden="1" customWidth="1"/>
  </cols>
  <sheetData>
    <row r="1" spans="1:9" ht="197.25" customHeight="1">
      <c r="A1" s="261"/>
      <c r="B1" s="262"/>
      <c r="C1" s="262"/>
      <c r="D1" s="261" t="s">
        <v>122</v>
      </c>
      <c r="E1" s="261"/>
      <c r="F1" s="261"/>
      <c r="G1" s="261"/>
      <c r="H1" s="261"/>
      <c r="I1" s="261"/>
    </row>
    <row r="2" spans="1:8" ht="49.5" customHeight="1">
      <c r="A2" s="290" t="s">
        <v>231</v>
      </c>
      <c r="B2" s="290"/>
      <c r="C2" s="290"/>
      <c r="D2" s="290"/>
      <c r="E2" s="290"/>
      <c r="F2" s="290"/>
      <c r="G2" s="290"/>
      <c r="H2" s="290"/>
    </row>
    <row r="4" spans="1:8" ht="15" customHeight="1">
      <c r="A4" s="300" t="s">
        <v>453</v>
      </c>
      <c r="B4" s="300" t="s">
        <v>373</v>
      </c>
      <c r="C4" s="298" t="s">
        <v>454</v>
      </c>
      <c r="D4" s="298" t="s">
        <v>372</v>
      </c>
      <c r="E4" s="298" t="s">
        <v>333</v>
      </c>
      <c r="F4" s="298" t="s">
        <v>455</v>
      </c>
      <c r="G4" s="299" t="s">
        <v>205</v>
      </c>
      <c r="H4" s="299" t="s">
        <v>206</v>
      </c>
    </row>
    <row r="5" spans="1:8" ht="49.5" customHeight="1">
      <c r="A5" s="300"/>
      <c r="B5" s="300"/>
      <c r="C5" s="298"/>
      <c r="D5" s="298"/>
      <c r="E5" s="298"/>
      <c r="F5" s="298"/>
      <c r="G5" s="299"/>
      <c r="H5" s="299"/>
    </row>
    <row r="6" spans="1:8" ht="42.75">
      <c r="A6" s="153" t="s">
        <v>155</v>
      </c>
      <c r="B6" s="137" t="s">
        <v>396</v>
      </c>
      <c r="C6" s="140"/>
      <c r="D6" s="140"/>
      <c r="E6" s="140"/>
      <c r="F6" s="140"/>
      <c r="G6" s="157">
        <f>G7+G11</f>
        <v>1621214</v>
      </c>
      <c r="H6" s="157">
        <f>H7+H11</f>
        <v>1571214</v>
      </c>
    </row>
    <row r="7" spans="1:8" ht="25.5">
      <c r="A7" s="142" t="s">
        <v>100</v>
      </c>
      <c r="B7" s="144" t="s">
        <v>72</v>
      </c>
      <c r="C7" s="143"/>
      <c r="D7" s="143"/>
      <c r="E7" s="143"/>
      <c r="F7" s="143"/>
      <c r="G7" s="159">
        <f aca="true" t="shared" si="0" ref="G7:H9">G8</f>
        <v>860607</v>
      </c>
      <c r="H7" s="159">
        <f t="shared" si="0"/>
        <v>810607</v>
      </c>
    </row>
    <row r="8" spans="1:8" ht="15.75">
      <c r="A8" s="142" t="s">
        <v>457</v>
      </c>
      <c r="B8" s="144" t="s">
        <v>72</v>
      </c>
      <c r="C8" s="143" t="s">
        <v>362</v>
      </c>
      <c r="D8" s="143"/>
      <c r="E8" s="143"/>
      <c r="F8" s="143"/>
      <c r="G8" s="159">
        <f t="shared" si="0"/>
        <v>860607</v>
      </c>
      <c r="H8" s="159">
        <f t="shared" si="0"/>
        <v>810607</v>
      </c>
    </row>
    <row r="9" spans="1:8" ht="15.75">
      <c r="A9" s="142" t="s">
        <v>349</v>
      </c>
      <c r="B9" s="144" t="s">
        <v>72</v>
      </c>
      <c r="C9" s="143" t="s">
        <v>362</v>
      </c>
      <c r="D9" s="143" t="s">
        <v>362</v>
      </c>
      <c r="E9" s="143"/>
      <c r="F9" s="143"/>
      <c r="G9" s="159">
        <f t="shared" si="0"/>
        <v>860607</v>
      </c>
      <c r="H9" s="159">
        <f t="shared" si="0"/>
        <v>810607</v>
      </c>
    </row>
    <row r="10" spans="1:8" ht="25.5">
      <c r="A10" s="142" t="s">
        <v>338</v>
      </c>
      <c r="B10" s="144" t="s">
        <v>72</v>
      </c>
      <c r="C10" s="143" t="s">
        <v>362</v>
      </c>
      <c r="D10" s="143" t="s">
        <v>362</v>
      </c>
      <c r="E10" s="143" t="s">
        <v>294</v>
      </c>
      <c r="F10" s="143"/>
      <c r="G10" s="159">
        <f>G13</f>
        <v>860607</v>
      </c>
      <c r="H10" s="159">
        <f>H13</f>
        <v>810607</v>
      </c>
    </row>
    <row r="11" spans="1:8" ht="25.5">
      <c r="A11" s="128" t="s">
        <v>100</v>
      </c>
      <c r="B11" s="164" t="s">
        <v>233</v>
      </c>
      <c r="C11" s="143" t="s">
        <v>362</v>
      </c>
      <c r="D11" s="143" t="s">
        <v>362</v>
      </c>
      <c r="E11" s="143"/>
      <c r="F11" s="143"/>
      <c r="G11" s="159">
        <f>G12</f>
        <v>760607</v>
      </c>
      <c r="H11" s="159">
        <f>H12</f>
        <v>760607</v>
      </c>
    </row>
    <row r="12" spans="1:8" ht="25.5">
      <c r="A12" s="128" t="s">
        <v>303</v>
      </c>
      <c r="B12" s="164" t="s">
        <v>233</v>
      </c>
      <c r="C12" s="143" t="s">
        <v>362</v>
      </c>
      <c r="D12" s="143" t="s">
        <v>362</v>
      </c>
      <c r="E12" s="143" t="s">
        <v>294</v>
      </c>
      <c r="F12" s="143"/>
      <c r="G12" s="159">
        <v>760607</v>
      </c>
      <c r="H12" s="159">
        <v>760607</v>
      </c>
    </row>
    <row r="13" spans="1:8" ht="25.5">
      <c r="A13" s="142" t="s">
        <v>99</v>
      </c>
      <c r="B13" s="144" t="s">
        <v>72</v>
      </c>
      <c r="C13" s="143" t="s">
        <v>362</v>
      </c>
      <c r="D13" s="143" t="s">
        <v>362</v>
      </c>
      <c r="E13" s="143" t="s">
        <v>294</v>
      </c>
      <c r="F13" s="143" t="s">
        <v>50</v>
      </c>
      <c r="G13" s="159">
        <v>860607</v>
      </c>
      <c r="H13" s="159">
        <v>810607</v>
      </c>
    </row>
    <row r="14" spans="1:8" ht="43.5">
      <c r="A14" s="139" t="s">
        <v>185</v>
      </c>
      <c r="B14" s="137" t="s">
        <v>399</v>
      </c>
      <c r="C14" s="140"/>
      <c r="D14" s="140"/>
      <c r="E14" s="140"/>
      <c r="F14" s="140"/>
      <c r="G14" s="157">
        <f>G15+G19+G21</f>
        <v>19580500</v>
      </c>
      <c r="H14" s="157">
        <f>H15+H19+H21</f>
        <v>24492500</v>
      </c>
    </row>
    <row r="15" spans="1:8" ht="25.5">
      <c r="A15" s="147" t="s">
        <v>101</v>
      </c>
      <c r="B15" s="144" t="s">
        <v>63</v>
      </c>
      <c r="C15" s="143"/>
      <c r="D15" s="143"/>
      <c r="E15" s="143"/>
      <c r="F15" s="143"/>
      <c r="G15" s="159">
        <f aca="true" t="shared" si="1" ref="G15:H17">G16</f>
        <v>250000</v>
      </c>
      <c r="H15" s="159">
        <f t="shared" si="1"/>
        <v>250000</v>
      </c>
    </row>
    <row r="16" spans="1:8" ht="15.75">
      <c r="A16" s="147" t="s">
        <v>342</v>
      </c>
      <c r="B16" s="144" t="s">
        <v>63</v>
      </c>
      <c r="C16" s="143" t="s">
        <v>361</v>
      </c>
      <c r="D16" s="143"/>
      <c r="E16" s="143"/>
      <c r="F16" s="143"/>
      <c r="G16" s="159">
        <f t="shared" si="1"/>
        <v>250000</v>
      </c>
      <c r="H16" s="159">
        <f t="shared" si="1"/>
        <v>250000</v>
      </c>
    </row>
    <row r="17" spans="1:8" ht="15.75">
      <c r="A17" s="147" t="s">
        <v>93</v>
      </c>
      <c r="B17" s="144" t="s">
        <v>63</v>
      </c>
      <c r="C17" s="143" t="s">
        <v>361</v>
      </c>
      <c r="D17" s="143" t="s">
        <v>365</v>
      </c>
      <c r="E17" s="143"/>
      <c r="F17" s="143"/>
      <c r="G17" s="159">
        <f t="shared" si="1"/>
        <v>250000</v>
      </c>
      <c r="H17" s="159">
        <f t="shared" si="1"/>
        <v>250000</v>
      </c>
    </row>
    <row r="18" spans="1:8" ht="25.5">
      <c r="A18" s="142" t="s">
        <v>338</v>
      </c>
      <c r="B18" s="144" t="s">
        <v>63</v>
      </c>
      <c r="C18" s="143" t="s">
        <v>361</v>
      </c>
      <c r="D18" s="143" t="s">
        <v>365</v>
      </c>
      <c r="E18" s="143" t="s">
        <v>294</v>
      </c>
      <c r="F18" s="143"/>
      <c r="G18" s="159">
        <v>250000</v>
      </c>
      <c r="H18" s="159">
        <v>250000</v>
      </c>
    </row>
    <row r="19" spans="1:8" ht="63.75">
      <c r="A19" s="128" t="s">
        <v>222</v>
      </c>
      <c r="B19" s="164" t="s">
        <v>214</v>
      </c>
      <c r="C19" s="143" t="s">
        <v>361</v>
      </c>
      <c r="D19" s="143" t="s">
        <v>365</v>
      </c>
      <c r="E19" s="143"/>
      <c r="F19" s="143"/>
      <c r="G19" s="159">
        <f>G20</f>
        <v>11249500</v>
      </c>
      <c r="H19" s="159">
        <f>H20</f>
        <v>24242500</v>
      </c>
    </row>
    <row r="20" spans="1:8" ht="25.5">
      <c r="A20" s="128" t="s">
        <v>293</v>
      </c>
      <c r="B20" s="164" t="s">
        <v>214</v>
      </c>
      <c r="C20" s="143" t="s">
        <v>361</v>
      </c>
      <c r="D20" s="143" t="s">
        <v>365</v>
      </c>
      <c r="E20" s="143" t="s">
        <v>294</v>
      </c>
      <c r="F20" s="143"/>
      <c r="G20" s="159">
        <v>11249500</v>
      </c>
      <c r="H20" s="159">
        <v>24242500</v>
      </c>
    </row>
    <row r="21" spans="1:8" ht="51">
      <c r="A21" s="128" t="s">
        <v>221</v>
      </c>
      <c r="B21" s="164" t="s">
        <v>220</v>
      </c>
      <c r="C21" s="143" t="s">
        <v>361</v>
      </c>
      <c r="D21" s="143" t="s">
        <v>365</v>
      </c>
      <c r="E21" s="143"/>
      <c r="F21" s="143"/>
      <c r="G21" s="159">
        <f>G22</f>
        <v>8081000</v>
      </c>
      <c r="H21" s="159">
        <f>H22</f>
        <v>0</v>
      </c>
    </row>
    <row r="22" spans="1:8" ht="25.5">
      <c r="A22" s="128" t="s">
        <v>293</v>
      </c>
      <c r="B22" s="164" t="s">
        <v>220</v>
      </c>
      <c r="C22" s="143" t="s">
        <v>361</v>
      </c>
      <c r="D22" s="143" t="s">
        <v>365</v>
      </c>
      <c r="E22" s="143" t="s">
        <v>294</v>
      </c>
      <c r="F22" s="143"/>
      <c r="G22" s="159">
        <v>8081000</v>
      </c>
      <c r="H22" s="159">
        <v>0</v>
      </c>
    </row>
    <row r="23" spans="1:8" ht="25.5">
      <c r="A23" s="142" t="s">
        <v>99</v>
      </c>
      <c r="B23" s="144" t="s">
        <v>63</v>
      </c>
      <c r="C23" s="143" t="s">
        <v>361</v>
      </c>
      <c r="D23" s="143" t="s">
        <v>365</v>
      </c>
      <c r="E23" s="143" t="s">
        <v>294</v>
      </c>
      <c r="F23" s="143" t="s">
        <v>50</v>
      </c>
      <c r="G23" s="154">
        <v>19580500</v>
      </c>
      <c r="H23" s="154">
        <v>24492500</v>
      </c>
    </row>
    <row r="24" spans="1:8" ht="25.5">
      <c r="A24" s="230" t="s">
        <v>190</v>
      </c>
      <c r="B24" s="231" t="s">
        <v>143</v>
      </c>
      <c r="C24" s="155"/>
      <c r="D24" s="155"/>
      <c r="E24" s="155"/>
      <c r="F24" s="155"/>
      <c r="G24" s="157">
        <f aca="true" t="shared" si="2" ref="G24:H26">G25</f>
        <v>1000</v>
      </c>
      <c r="H24" s="157">
        <f t="shared" si="2"/>
        <v>0</v>
      </c>
    </row>
    <row r="25" spans="1:8" ht="25.5">
      <c r="A25" s="142" t="s">
        <v>156</v>
      </c>
      <c r="B25" s="144" t="s">
        <v>154</v>
      </c>
      <c r="C25" s="143"/>
      <c r="D25" s="143"/>
      <c r="E25" s="143"/>
      <c r="F25" s="143"/>
      <c r="G25" s="159">
        <f t="shared" si="2"/>
        <v>1000</v>
      </c>
      <c r="H25" s="159">
        <f t="shared" si="2"/>
        <v>0</v>
      </c>
    </row>
    <row r="26" spans="1:8" ht="15.75">
      <c r="A26" s="142" t="s">
        <v>337</v>
      </c>
      <c r="B26" s="144" t="s">
        <v>154</v>
      </c>
      <c r="C26" s="143" t="s">
        <v>357</v>
      </c>
      <c r="D26" s="143"/>
      <c r="E26" s="143"/>
      <c r="F26" s="143"/>
      <c r="G26" s="159">
        <f t="shared" si="2"/>
        <v>1000</v>
      </c>
      <c r="H26" s="159">
        <f t="shared" si="2"/>
        <v>0</v>
      </c>
    </row>
    <row r="27" spans="1:8" ht="15.75">
      <c r="A27" s="142" t="s">
        <v>339</v>
      </c>
      <c r="B27" s="144" t="s">
        <v>154</v>
      </c>
      <c r="C27" s="143" t="s">
        <v>357</v>
      </c>
      <c r="D27" s="143" t="s">
        <v>491</v>
      </c>
      <c r="E27" s="143"/>
      <c r="F27" s="143"/>
      <c r="G27" s="159">
        <f>G29</f>
        <v>1000</v>
      </c>
      <c r="H27" s="159">
        <f>H29</f>
        <v>0</v>
      </c>
    </row>
    <row r="28" spans="1:8" ht="25.5">
      <c r="A28" s="142" t="s">
        <v>338</v>
      </c>
      <c r="B28" s="144" t="s">
        <v>154</v>
      </c>
      <c r="C28" s="143" t="s">
        <v>357</v>
      </c>
      <c r="D28" s="143" t="s">
        <v>491</v>
      </c>
      <c r="E28" s="143" t="s">
        <v>294</v>
      </c>
      <c r="F28" s="143"/>
      <c r="G28" s="159">
        <f>G29</f>
        <v>1000</v>
      </c>
      <c r="H28" s="159">
        <f>H29</f>
        <v>0</v>
      </c>
    </row>
    <row r="29" spans="1:8" ht="25.5">
      <c r="A29" s="142" t="s">
        <v>99</v>
      </c>
      <c r="B29" s="144" t="s">
        <v>154</v>
      </c>
      <c r="C29" s="143" t="s">
        <v>357</v>
      </c>
      <c r="D29" s="143" t="s">
        <v>491</v>
      </c>
      <c r="E29" s="143" t="s">
        <v>294</v>
      </c>
      <c r="F29" s="143" t="s">
        <v>50</v>
      </c>
      <c r="G29" s="233">
        <v>1000</v>
      </c>
      <c r="H29" s="233">
        <v>0</v>
      </c>
    </row>
    <row r="30" spans="1:8" ht="42.75">
      <c r="A30" s="158" t="s">
        <v>109</v>
      </c>
      <c r="B30" s="155" t="s">
        <v>549</v>
      </c>
      <c r="C30" s="155"/>
      <c r="D30" s="155"/>
      <c r="E30" s="155"/>
      <c r="F30" s="155"/>
      <c r="G30" s="156">
        <f aca="true" t="shared" si="3" ref="G30:H32">G31</f>
        <v>50000</v>
      </c>
      <c r="H30" s="156">
        <f t="shared" si="3"/>
        <v>50000</v>
      </c>
    </row>
    <row r="31" spans="1:8" ht="25.5">
      <c r="A31" s="221" t="s">
        <v>70</v>
      </c>
      <c r="B31" s="143" t="s">
        <v>69</v>
      </c>
      <c r="C31" s="143"/>
      <c r="D31" s="143"/>
      <c r="E31" s="143"/>
      <c r="F31" s="143"/>
      <c r="G31" s="159">
        <f t="shared" si="3"/>
        <v>50000</v>
      </c>
      <c r="H31" s="159">
        <f t="shared" si="3"/>
        <v>50000</v>
      </c>
    </row>
    <row r="32" spans="1:8" ht="15.75">
      <c r="A32" s="147" t="s">
        <v>457</v>
      </c>
      <c r="B32" s="143" t="s">
        <v>69</v>
      </c>
      <c r="C32" s="143" t="s">
        <v>362</v>
      </c>
      <c r="D32" s="143"/>
      <c r="E32" s="143"/>
      <c r="F32" s="143"/>
      <c r="G32" s="159">
        <f t="shared" si="3"/>
        <v>50000</v>
      </c>
      <c r="H32" s="159">
        <f t="shared" si="3"/>
        <v>50000</v>
      </c>
    </row>
    <row r="33" spans="1:8" ht="15.75">
      <c r="A33" s="147" t="s">
        <v>347</v>
      </c>
      <c r="B33" s="143" t="s">
        <v>69</v>
      </c>
      <c r="C33" s="143" t="s">
        <v>362</v>
      </c>
      <c r="D33" s="143" t="s">
        <v>359</v>
      </c>
      <c r="E33" s="143"/>
      <c r="F33" s="143"/>
      <c r="G33" s="159">
        <f>G35</f>
        <v>50000</v>
      </c>
      <c r="H33" s="159">
        <f>H35</f>
        <v>50000</v>
      </c>
    </row>
    <row r="34" spans="1:8" ht="25.5">
      <c r="A34" s="142" t="s">
        <v>338</v>
      </c>
      <c r="B34" s="143" t="s">
        <v>69</v>
      </c>
      <c r="C34" s="143" t="s">
        <v>362</v>
      </c>
      <c r="D34" s="143" t="s">
        <v>359</v>
      </c>
      <c r="E34" s="143" t="s">
        <v>294</v>
      </c>
      <c r="F34" s="143"/>
      <c r="G34" s="159">
        <f>G35</f>
        <v>50000</v>
      </c>
      <c r="H34" s="159">
        <f>H35</f>
        <v>50000</v>
      </c>
    </row>
    <row r="35" spans="1:8" ht="25.5">
      <c r="A35" s="142" t="s">
        <v>99</v>
      </c>
      <c r="B35" s="143" t="s">
        <v>69</v>
      </c>
      <c r="C35" s="143" t="s">
        <v>362</v>
      </c>
      <c r="D35" s="143" t="s">
        <v>359</v>
      </c>
      <c r="E35" s="143" t="s">
        <v>294</v>
      </c>
      <c r="F35" s="143" t="s">
        <v>50</v>
      </c>
      <c r="G35" s="154">
        <v>50000</v>
      </c>
      <c r="H35" s="154">
        <v>50000</v>
      </c>
    </row>
    <row r="36" spans="1:8" ht="38.25">
      <c r="A36" s="229" t="s">
        <v>164</v>
      </c>
      <c r="B36" s="228" t="s">
        <v>147</v>
      </c>
      <c r="C36" s="155"/>
      <c r="D36" s="155"/>
      <c r="E36" s="140"/>
      <c r="F36" s="140"/>
      <c r="G36" s="157">
        <f aca="true" t="shared" si="4" ref="G36:H40">G37</f>
        <v>100000</v>
      </c>
      <c r="H36" s="157">
        <f t="shared" si="4"/>
        <v>100000</v>
      </c>
    </row>
    <row r="37" spans="1:8" ht="15.75">
      <c r="A37" s="128" t="s">
        <v>165</v>
      </c>
      <c r="B37" s="17" t="s">
        <v>147</v>
      </c>
      <c r="C37" s="143"/>
      <c r="D37" s="143"/>
      <c r="E37" s="143"/>
      <c r="F37" s="143"/>
      <c r="G37" s="159">
        <f t="shared" si="4"/>
        <v>100000</v>
      </c>
      <c r="H37" s="159">
        <f t="shared" si="4"/>
        <v>100000</v>
      </c>
    </row>
    <row r="38" spans="1:8" ht="15.75">
      <c r="A38" s="147" t="s">
        <v>457</v>
      </c>
      <c r="B38" s="17" t="s">
        <v>147</v>
      </c>
      <c r="C38" s="143" t="s">
        <v>362</v>
      </c>
      <c r="D38" s="143"/>
      <c r="E38" s="143"/>
      <c r="F38" s="143"/>
      <c r="G38" s="159">
        <f t="shared" si="4"/>
        <v>100000</v>
      </c>
      <c r="H38" s="159">
        <f t="shared" si="4"/>
        <v>100000</v>
      </c>
    </row>
    <row r="39" spans="1:8" ht="15.75">
      <c r="A39" s="147" t="s">
        <v>347</v>
      </c>
      <c r="B39" s="17" t="s">
        <v>147</v>
      </c>
      <c r="C39" s="143" t="s">
        <v>362</v>
      </c>
      <c r="D39" s="143" t="s">
        <v>360</v>
      </c>
      <c r="E39" s="143"/>
      <c r="F39" s="143"/>
      <c r="G39" s="159">
        <f t="shared" si="4"/>
        <v>100000</v>
      </c>
      <c r="H39" s="159">
        <f t="shared" si="4"/>
        <v>100000</v>
      </c>
    </row>
    <row r="40" spans="1:8" ht="25.5">
      <c r="A40" s="142" t="s">
        <v>338</v>
      </c>
      <c r="B40" s="17" t="s">
        <v>147</v>
      </c>
      <c r="C40" s="143" t="s">
        <v>362</v>
      </c>
      <c r="D40" s="143" t="s">
        <v>360</v>
      </c>
      <c r="E40" s="143" t="s">
        <v>294</v>
      </c>
      <c r="F40" s="143"/>
      <c r="G40" s="159">
        <f t="shared" si="4"/>
        <v>100000</v>
      </c>
      <c r="H40" s="159">
        <f t="shared" si="4"/>
        <v>100000</v>
      </c>
    </row>
    <row r="41" spans="1:8" ht="25.5">
      <c r="A41" s="142" t="s">
        <v>99</v>
      </c>
      <c r="B41" s="17" t="s">
        <v>147</v>
      </c>
      <c r="C41" s="143" t="s">
        <v>362</v>
      </c>
      <c r="D41" s="143" t="s">
        <v>360</v>
      </c>
      <c r="E41" s="143" t="s">
        <v>294</v>
      </c>
      <c r="F41" s="143" t="s">
        <v>50</v>
      </c>
      <c r="G41" s="154">
        <v>100000</v>
      </c>
      <c r="H41" s="154">
        <v>100000</v>
      </c>
    </row>
    <row r="42" spans="1:8" ht="15.75">
      <c r="A42" s="229" t="s">
        <v>188</v>
      </c>
      <c r="B42" s="228" t="s">
        <v>166</v>
      </c>
      <c r="C42" s="155"/>
      <c r="D42" s="155"/>
      <c r="E42" s="140"/>
      <c r="F42" s="140"/>
      <c r="G42" s="232">
        <f aca="true" t="shared" si="5" ref="G42:H46">G43</f>
        <v>100000</v>
      </c>
      <c r="H42" s="232">
        <f t="shared" si="5"/>
        <v>100000</v>
      </c>
    </row>
    <row r="43" spans="1:8" ht="25.5">
      <c r="A43" s="128" t="s">
        <v>148</v>
      </c>
      <c r="B43" s="17" t="s">
        <v>167</v>
      </c>
      <c r="C43" s="143"/>
      <c r="D43" s="143"/>
      <c r="E43" s="143"/>
      <c r="F43" s="143"/>
      <c r="G43" s="159">
        <f t="shared" si="5"/>
        <v>100000</v>
      </c>
      <c r="H43" s="159">
        <f t="shared" si="5"/>
        <v>100000</v>
      </c>
    </row>
    <row r="44" spans="1:8" ht="15.75">
      <c r="A44" s="147" t="s">
        <v>457</v>
      </c>
      <c r="B44" s="17" t="s">
        <v>167</v>
      </c>
      <c r="C44" s="143" t="s">
        <v>216</v>
      </c>
      <c r="D44" s="143"/>
      <c r="E44" s="143"/>
      <c r="F44" s="143"/>
      <c r="G44" s="159">
        <f t="shared" si="5"/>
        <v>100000</v>
      </c>
      <c r="H44" s="159">
        <f t="shared" si="5"/>
        <v>100000</v>
      </c>
    </row>
    <row r="45" spans="1:8" ht="15.75">
      <c r="A45" s="147" t="s">
        <v>347</v>
      </c>
      <c r="B45" s="17" t="s">
        <v>167</v>
      </c>
      <c r="C45" s="143" t="s">
        <v>216</v>
      </c>
      <c r="D45" s="143" t="s">
        <v>362</v>
      </c>
      <c r="E45" s="143"/>
      <c r="F45" s="143"/>
      <c r="G45" s="159">
        <f t="shared" si="5"/>
        <v>100000</v>
      </c>
      <c r="H45" s="159">
        <f t="shared" si="5"/>
        <v>100000</v>
      </c>
    </row>
    <row r="46" spans="1:8" ht="25.5">
      <c r="A46" s="142" t="s">
        <v>338</v>
      </c>
      <c r="B46" s="17" t="s">
        <v>167</v>
      </c>
      <c r="C46" s="143" t="s">
        <v>216</v>
      </c>
      <c r="D46" s="143" t="s">
        <v>362</v>
      </c>
      <c r="E46" s="143" t="s">
        <v>294</v>
      </c>
      <c r="F46" s="143"/>
      <c r="G46" s="159">
        <f t="shared" si="5"/>
        <v>100000</v>
      </c>
      <c r="H46" s="159">
        <f t="shared" si="5"/>
        <v>100000</v>
      </c>
    </row>
    <row r="47" spans="1:8" ht="25.5">
      <c r="A47" s="142" t="s">
        <v>99</v>
      </c>
      <c r="B47" s="17" t="s">
        <v>167</v>
      </c>
      <c r="C47" s="143" t="s">
        <v>216</v>
      </c>
      <c r="D47" s="143" t="s">
        <v>362</v>
      </c>
      <c r="E47" s="143" t="s">
        <v>294</v>
      </c>
      <c r="F47" s="143" t="s">
        <v>50</v>
      </c>
      <c r="G47" s="154">
        <v>100000</v>
      </c>
      <c r="H47" s="154">
        <v>100000</v>
      </c>
    </row>
    <row r="48" spans="1:8" ht="15.75">
      <c r="A48" s="148" t="s">
        <v>458</v>
      </c>
      <c r="B48" s="138"/>
      <c r="C48" s="136"/>
      <c r="D48" s="136"/>
      <c r="E48" s="136"/>
      <c r="F48" s="136"/>
      <c r="G48" s="160">
        <f>G6+G14+G24+G30+G42</f>
        <v>21352714</v>
      </c>
      <c r="H48" s="160">
        <f>H6+H14+H24+H30+H42</f>
        <v>26213714</v>
      </c>
    </row>
  </sheetData>
  <sheetProtection/>
  <mergeCells count="11">
    <mergeCell ref="A1:C1"/>
    <mergeCell ref="D1:I1"/>
    <mergeCell ref="G4:G5"/>
    <mergeCell ref="H4:H5"/>
    <mergeCell ref="A2:H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14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45.7109375" style="0" customWidth="1"/>
    <col min="3" max="3" width="9.00390625" style="0" customWidth="1"/>
    <col min="4" max="4" width="9.140625" style="0" hidden="1" customWidth="1"/>
  </cols>
  <sheetData>
    <row r="1" spans="1:4" ht="117" customHeight="1">
      <c r="A1" s="301" t="s">
        <v>123</v>
      </c>
      <c r="B1" s="302"/>
      <c r="C1" s="302"/>
      <c r="D1" s="302"/>
    </row>
    <row r="2" spans="1:4" ht="81" customHeight="1">
      <c r="A2" s="303" t="s">
        <v>203</v>
      </c>
      <c r="B2" s="303"/>
      <c r="C2" s="303"/>
      <c r="D2" s="236"/>
    </row>
    <row r="3" spans="1:4" ht="15">
      <c r="A3" s="236"/>
      <c r="B3" s="236"/>
      <c r="C3" s="237" t="s">
        <v>536</v>
      </c>
      <c r="D3" s="236"/>
    </row>
    <row r="4" spans="1:4" ht="38.25" customHeight="1">
      <c r="A4" s="238" t="s">
        <v>157</v>
      </c>
      <c r="B4" s="238" t="s">
        <v>158</v>
      </c>
      <c r="C4" s="239" t="s">
        <v>189</v>
      </c>
      <c r="D4" s="236"/>
    </row>
    <row r="5" spans="1:4" ht="15.75">
      <c r="A5" s="240" t="s">
        <v>159</v>
      </c>
      <c r="B5" s="240" t="s">
        <v>160</v>
      </c>
      <c r="C5" s="241">
        <v>0</v>
      </c>
      <c r="D5" s="236"/>
    </row>
    <row r="6" spans="1:4" ht="31.5">
      <c r="A6" s="242" t="s">
        <v>161</v>
      </c>
      <c r="B6" s="242" t="s">
        <v>162</v>
      </c>
      <c r="C6" s="243">
        <v>0</v>
      </c>
      <c r="D6" s="236"/>
    </row>
    <row r="7" spans="1:4" ht="31.5" customHeight="1">
      <c r="A7" s="240"/>
      <c r="B7" s="240" t="s">
        <v>163</v>
      </c>
      <c r="C7" s="241">
        <v>0</v>
      </c>
      <c r="D7" s="236"/>
    </row>
  </sheetData>
  <sheetProtection/>
  <mergeCells count="2">
    <mergeCell ref="A1:D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0.57421875" style="0" customWidth="1"/>
    <col min="2" max="2" width="42.8515625" style="0" customWidth="1"/>
    <col min="4" max="4" width="9.7109375" style="0" customWidth="1"/>
    <col min="5" max="6" width="9.140625" style="0" hidden="1" customWidth="1"/>
  </cols>
  <sheetData>
    <row r="1" spans="1:6" ht="117.75" customHeight="1">
      <c r="A1" s="261" t="s">
        <v>124</v>
      </c>
      <c r="B1" s="261"/>
      <c r="C1" s="261"/>
      <c r="D1" s="261"/>
      <c r="E1" s="261"/>
      <c r="F1" s="261"/>
    </row>
    <row r="2" spans="1:4" ht="81.75" customHeight="1">
      <c r="A2" s="303" t="s">
        <v>204</v>
      </c>
      <c r="B2" s="304"/>
      <c r="C2" s="304"/>
      <c r="D2" s="304"/>
    </row>
    <row r="3" spans="1:4" ht="15">
      <c r="A3" s="236"/>
      <c r="B3" s="236"/>
      <c r="C3" s="236"/>
      <c r="D3" s="237" t="s">
        <v>536</v>
      </c>
    </row>
    <row r="4" spans="1:4" ht="25.5">
      <c r="A4" s="238" t="s">
        <v>157</v>
      </c>
      <c r="B4" s="238" t="s">
        <v>158</v>
      </c>
      <c r="C4" s="239" t="s">
        <v>205</v>
      </c>
      <c r="D4" s="239" t="s">
        <v>206</v>
      </c>
    </row>
    <row r="5" spans="1:4" ht="15.75">
      <c r="A5" s="240" t="s">
        <v>159</v>
      </c>
      <c r="B5" s="240" t="s">
        <v>160</v>
      </c>
      <c r="C5" s="241">
        <v>0</v>
      </c>
      <c r="D5" s="241">
        <v>0</v>
      </c>
    </row>
    <row r="6" spans="1:4" ht="31.5">
      <c r="A6" s="242" t="s">
        <v>161</v>
      </c>
      <c r="B6" s="242" t="s">
        <v>162</v>
      </c>
      <c r="C6" s="243">
        <v>0</v>
      </c>
      <c r="D6" s="243">
        <v>0</v>
      </c>
    </row>
    <row r="7" spans="1:4" ht="15.75">
      <c r="A7" s="240"/>
      <c r="B7" s="240" t="s">
        <v>163</v>
      </c>
      <c r="C7" s="241">
        <v>0</v>
      </c>
      <c r="D7" s="241">
        <v>0</v>
      </c>
    </row>
  </sheetData>
  <sheetProtection/>
  <mergeCells count="2">
    <mergeCell ref="A2:D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140.25" customHeight="1">
      <c r="A1" s="261" t="s">
        <v>117</v>
      </c>
      <c r="B1" s="261"/>
      <c r="C1" s="261"/>
      <c r="D1" s="261"/>
      <c r="E1" s="2"/>
    </row>
    <row r="2" spans="1:3" ht="32.25" customHeight="1">
      <c r="A2" s="265" t="s">
        <v>198</v>
      </c>
      <c r="B2" s="265"/>
      <c r="C2" s="265"/>
    </row>
    <row r="3" ht="15">
      <c r="C3" s="201" t="s">
        <v>536</v>
      </c>
    </row>
    <row r="4" spans="1:4" ht="15.75" customHeight="1">
      <c r="A4" s="263" t="s">
        <v>507</v>
      </c>
      <c r="B4" s="263" t="s">
        <v>508</v>
      </c>
      <c r="C4" s="182" t="s">
        <v>509</v>
      </c>
      <c r="D4" s="182" t="s">
        <v>509</v>
      </c>
    </row>
    <row r="5" spans="1:4" ht="17.25" customHeight="1">
      <c r="A5" s="263"/>
      <c r="B5" s="263"/>
      <c r="C5" s="182" t="s">
        <v>199</v>
      </c>
      <c r="D5" s="182" t="s">
        <v>200</v>
      </c>
    </row>
    <row r="6" spans="1:4" ht="47.25" customHeight="1">
      <c r="A6" s="184" t="str">
        <f>'№1 ист 24г'!A6</f>
        <v>014 01 00 00 00 00 0000 000 </v>
      </c>
      <c r="B6" s="184" t="s">
        <v>510</v>
      </c>
      <c r="C6" s="185" t="s">
        <v>506</v>
      </c>
      <c r="D6" s="186" t="s">
        <v>506</v>
      </c>
    </row>
    <row r="7" spans="1:4" ht="43.5" customHeight="1">
      <c r="A7" s="184" t="str">
        <f>'№1 ист 24г'!A7</f>
        <v>014 01 02 00 00 00 0000 000 </v>
      </c>
      <c r="B7" s="184" t="s">
        <v>511</v>
      </c>
      <c r="C7" s="185" t="s">
        <v>506</v>
      </c>
      <c r="D7" s="186" t="s">
        <v>506</v>
      </c>
    </row>
    <row r="8" spans="1:4" ht="49.5" customHeight="1">
      <c r="A8" s="184" t="str">
        <f>'№1 ист 24г'!A8</f>
        <v>014 01 02 00 00 00 0000 700</v>
      </c>
      <c r="B8" s="184" t="s">
        <v>512</v>
      </c>
      <c r="C8" s="185" t="s">
        <v>506</v>
      </c>
      <c r="D8" s="186" t="s">
        <v>506</v>
      </c>
    </row>
    <row r="9" spans="1:4" ht="48" customHeight="1">
      <c r="A9" s="187" t="str">
        <f>'№1 ист 24г'!A9</f>
        <v>014 01 02 00 00 10 0000 710</v>
      </c>
      <c r="B9" s="187" t="s">
        <v>513</v>
      </c>
      <c r="C9" s="188" t="s">
        <v>506</v>
      </c>
      <c r="D9" s="186" t="s">
        <v>506</v>
      </c>
    </row>
    <row r="10" spans="1:4" ht="60.75" customHeight="1">
      <c r="A10" s="184" t="str">
        <f>'№1 ист 24г'!A10</f>
        <v>014 01 02 00 00 00 0000 800     </v>
      </c>
      <c r="B10" s="184" t="s">
        <v>514</v>
      </c>
      <c r="C10" s="185" t="s">
        <v>506</v>
      </c>
      <c r="D10" s="186" t="s">
        <v>506</v>
      </c>
    </row>
    <row r="11" spans="1:4" ht="63.75" customHeight="1">
      <c r="A11" s="187" t="str">
        <f>'№1 ист 24г'!A11</f>
        <v>014 01 02 00 00 10 0000 810</v>
      </c>
      <c r="B11" s="187" t="s">
        <v>515</v>
      </c>
      <c r="C11" s="188" t="s">
        <v>506</v>
      </c>
      <c r="D11" s="186" t="s">
        <v>506</v>
      </c>
    </row>
    <row r="12" spans="1:4" ht="47.25" customHeight="1">
      <c r="A12" s="184" t="str">
        <f>'№1 ист 24г'!A12</f>
        <v>014 01 03 01 00 00 0000 000 </v>
      </c>
      <c r="B12" s="184" t="s">
        <v>516</v>
      </c>
      <c r="C12" s="185" t="s">
        <v>506</v>
      </c>
      <c r="D12" s="186" t="s">
        <v>506</v>
      </c>
    </row>
    <row r="13" spans="1:4" ht="65.25" customHeight="1">
      <c r="A13" s="184" t="str">
        <f>'№1 ист 24г'!A13</f>
        <v>014 01 03 01 00 00 0000 700</v>
      </c>
      <c r="B13" s="184" t="s">
        <v>517</v>
      </c>
      <c r="C13" s="87">
        <f>C14</f>
        <v>0</v>
      </c>
      <c r="D13" s="87">
        <f>D14</f>
        <v>0</v>
      </c>
    </row>
    <row r="14" spans="1:4" ht="75">
      <c r="A14" s="187" t="str">
        <f>'№1 ист 24г'!A14</f>
        <v>014 01 03 01 00 10 0000 710</v>
      </c>
      <c r="B14" s="187" t="s">
        <v>518</v>
      </c>
      <c r="C14" s="88">
        <v>0</v>
      </c>
      <c r="D14" s="88">
        <v>0</v>
      </c>
    </row>
    <row r="15" spans="1:4" ht="71.25">
      <c r="A15" s="184" t="str">
        <f>'№1 ист 24г'!A15</f>
        <v>014 01 03 01 00 00 0000 800</v>
      </c>
      <c r="B15" s="184" t="s">
        <v>519</v>
      </c>
      <c r="C15" s="87">
        <f>C16</f>
        <v>0</v>
      </c>
      <c r="D15" s="87">
        <f>D16</f>
        <v>0</v>
      </c>
    </row>
    <row r="16" spans="1:4" ht="64.5" customHeight="1">
      <c r="A16" s="187" t="str">
        <f>'№1 ист 24г'!A16</f>
        <v>014 01 03 01 00 10 0000 810</v>
      </c>
      <c r="B16" s="187" t="s">
        <v>520</v>
      </c>
      <c r="C16" s="88">
        <v>0</v>
      </c>
      <c r="D16" s="88">
        <v>0</v>
      </c>
    </row>
    <row r="17" spans="1:4" ht="33" customHeight="1">
      <c r="A17" s="184" t="str">
        <f>'№1 ист 24г'!A17</f>
        <v>014 01 05 00 00 00 0000 000</v>
      </c>
      <c r="B17" s="184" t="s">
        <v>521</v>
      </c>
      <c r="C17" s="87">
        <f>C22+C18</f>
        <v>282445</v>
      </c>
      <c r="D17" s="87">
        <f>D22+D18</f>
        <v>306650</v>
      </c>
    </row>
    <row r="18" spans="1:4" ht="31.5" customHeight="1">
      <c r="A18" s="184" t="str">
        <f>'№1 ист 24г'!A18</f>
        <v>014 01 05 00 00 00 0000 500</v>
      </c>
      <c r="B18" s="184" t="s">
        <v>522</v>
      </c>
      <c r="C18" s="87">
        <f aca="true" t="shared" si="0" ref="C18:D20">C19</f>
        <v>-39300246</v>
      </c>
      <c r="D18" s="227">
        <f t="shared" si="0"/>
        <v>-44669846</v>
      </c>
    </row>
    <row r="19" spans="1:4" ht="32.25" customHeight="1">
      <c r="A19" s="187" t="str">
        <f>'№1 ист 24г'!A19</f>
        <v>014 01 05 02 00 00 0000 500</v>
      </c>
      <c r="B19" s="187" t="s">
        <v>523</v>
      </c>
      <c r="C19" s="88">
        <f t="shared" si="0"/>
        <v>-39300246</v>
      </c>
      <c r="D19" s="89">
        <f t="shared" si="0"/>
        <v>-44669846</v>
      </c>
    </row>
    <row r="20" spans="1:4" ht="33" customHeight="1">
      <c r="A20" s="187" t="str">
        <f>'№1 ист 24г'!A20</f>
        <v>014 01 05 02 01 00 0000 510</v>
      </c>
      <c r="B20" s="187" t="s">
        <v>524</v>
      </c>
      <c r="C20" s="88">
        <f t="shared" si="0"/>
        <v>-39300246</v>
      </c>
      <c r="D20" s="89">
        <f t="shared" si="0"/>
        <v>-44669846</v>
      </c>
    </row>
    <row r="21" spans="1:4" ht="39" customHeight="1">
      <c r="A21" s="187" t="str">
        <f>'№1 ист 24г'!A21</f>
        <v>014 01 05 02 01 10 0000 510</v>
      </c>
      <c r="B21" s="187" t="s">
        <v>525</v>
      </c>
      <c r="C21" s="88">
        <v>-39300246</v>
      </c>
      <c r="D21" s="89">
        <v>-44669846</v>
      </c>
    </row>
    <row r="22" spans="1:4" ht="33" customHeight="1">
      <c r="A22" s="184" t="str">
        <f>'№1 ист 24г'!A22</f>
        <v>014 01 05 00 00 00 0000 600</v>
      </c>
      <c r="B22" s="184" t="s">
        <v>531</v>
      </c>
      <c r="C22" s="87">
        <f aca="true" t="shared" si="1" ref="C22:D24">C23</f>
        <v>39582691</v>
      </c>
      <c r="D22" s="227">
        <f t="shared" si="1"/>
        <v>44976496</v>
      </c>
    </row>
    <row r="23" spans="1:4" ht="36" customHeight="1">
      <c r="A23" s="187" t="str">
        <f>'№1 ист 24г'!A23</f>
        <v>014 01 05 02 00 00 0000 600</v>
      </c>
      <c r="B23" s="187" t="s">
        <v>532</v>
      </c>
      <c r="C23" s="88">
        <f t="shared" si="1"/>
        <v>39582691</v>
      </c>
      <c r="D23" s="89">
        <f t="shared" si="1"/>
        <v>44976496</v>
      </c>
    </row>
    <row r="24" spans="1:4" ht="33.75" customHeight="1">
      <c r="A24" s="187" t="str">
        <f>'№1 ист 24г'!A24</f>
        <v>014 01 05 02 01 00 0000 610</v>
      </c>
      <c r="B24" s="187" t="s">
        <v>533</v>
      </c>
      <c r="C24" s="88">
        <f t="shared" si="1"/>
        <v>39582691</v>
      </c>
      <c r="D24" s="89">
        <f t="shared" si="1"/>
        <v>44976496</v>
      </c>
    </row>
    <row r="25" spans="1:4" ht="34.5" customHeight="1">
      <c r="A25" s="187" t="str">
        <f>'№1 ист 24г'!A25</f>
        <v>014 01 05 02 01 10 0000 610</v>
      </c>
      <c r="B25" s="187" t="s">
        <v>534</v>
      </c>
      <c r="C25" s="88">
        <v>39582691</v>
      </c>
      <c r="D25" s="89">
        <v>44976496</v>
      </c>
    </row>
    <row r="26" spans="1:4" ht="21.75" customHeight="1">
      <c r="A26" s="264" t="s">
        <v>535</v>
      </c>
      <c r="B26" s="264"/>
      <c r="C26" s="87">
        <f>(C22-(-C18))</f>
        <v>282445</v>
      </c>
      <c r="D26" s="87">
        <f>(D22-(-D18))</f>
        <v>306650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C8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37.421875" style="0" customWidth="1"/>
    <col min="2" max="2" width="47.7109375" style="0" customWidth="1"/>
    <col min="3" max="3" width="9.140625" style="0" hidden="1" customWidth="1"/>
  </cols>
  <sheetData>
    <row r="2" spans="1:3" ht="105" customHeight="1">
      <c r="A2" s="261" t="s">
        <v>118</v>
      </c>
      <c r="B2" s="262"/>
      <c r="C2" s="262"/>
    </row>
    <row r="3" spans="1:2" ht="74.25" customHeight="1">
      <c r="A3" s="266" t="s">
        <v>201</v>
      </c>
      <c r="B3" s="267"/>
    </row>
    <row r="4" spans="1:2" ht="15">
      <c r="A4" s="190"/>
      <c r="B4" s="190"/>
    </row>
    <row r="5" spans="1:2" ht="34.5" customHeight="1">
      <c r="A5" s="182" t="s">
        <v>245</v>
      </c>
      <c r="B5" s="182" t="s">
        <v>325</v>
      </c>
    </row>
    <row r="6" spans="1:2" ht="50.25" customHeight="1">
      <c r="A6" s="181" t="s">
        <v>459</v>
      </c>
      <c r="B6" s="66" t="s">
        <v>321</v>
      </c>
    </row>
    <row r="7" spans="1:2" ht="23.25" customHeight="1">
      <c r="A7" s="181" t="s">
        <v>322</v>
      </c>
      <c r="B7" s="66" t="s">
        <v>460</v>
      </c>
    </row>
    <row r="8" spans="1:2" ht="48.75" customHeight="1">
      <c r="A8" s="181" t="s">
        <v>323</v>
      </c>
      <c r="B8" s="66" t="s">
        <v>30</v>
      </c>
    </row>
  </sheetData>
  <sheetProtection/>
  <mergeCells count="2">
    <mergeCell ref="A3:B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8" customWidth="1"/>
    <col min="2" max="2" width="74.00390625" style="28" customWidth="1"/>
    <col min="3" max="3" width="16.28125" style="29" customWidth="1"/>
  </cols>
  <sheetData>
    <row r="1" spans="1:3" ht="147" customHeight="1">
      <c r="A1" s="261" t="s">
        <v>118</v>
      </c>
      <c r="B1" s="262"/>
      <c r="C1" s="262"/>
    </row>
    <row r="2" spans="1:3" ht="30.75" customHeight="1">
      <c r="A2" s="270" t="s">
        <v>193</v>
      </c>
      <c r="B2" s="271"/>
      <c r="C2" s="271"/>
    </row>
    <row r="3" ht="15" customHeight="1" thickBot="1">
      <c r="C3" s="202" t="s">
        <v>324</v>
      </c>
    </row>
    <row r="4" spans="1:3" ht="17.25" customHeight="1">
      <c r="A4" s="191" t="s">
        <v>246</v>
      </c>
      <c r="B4" s="272" t="s">
        <v>248</v>
      </c>
      <c r="C4" s="274" t="s">
        <v>168</v>
      </c>
    </row>
    <row r="5" spans="1:3" ht="33.75" customHeight="1">
      <c r="A5" s="192" t="s">
        <v>247</v>
      </c>
      <c r="B5" s="273"/>
      <c r="C5" s="274"/>
    </row>
    <row r="6" spans="1:3" ht="24" customHeight="1">
      <c r="A6" s="63" t="s">
        <v>249</v>
      </c>
      <c r="B6" s="76" t="s">
        <v>544</v>
      </c>
      <c r="C6" s="25">
        <f>C7+C10+C19+C29+C34+C16+C30+C37</f>
        <v>5461100</v>
      </c>
    </row>
    <row r="7" spans="1:3" ht="20.25" customHeight="1">
      <c r="A7" s="65" t="s">
        <v>250</v>
      </c>
      <c r="B7" s="78" t="s">
        <v>251</v>
      </c>
      <c r="C7" s="27">
        <f>C8</f>
        <v>3525600</v>
      </c>
    </row>
    <row r="8" spans="1:3" ht="21.75" customHeight="1">
      <c r="A8" s="63" t="s">
        <v>252</v>
      </c>
      <c r="B8" s="76" t="s">
        <v>253</v>
      </c>
      <c r="C8" s="25">
        <f>C9</f>
        <v>3525600</v>
      </c>
    </row>
    <row r="9" spans="1:3" s="22" customFormat="1" ht="73.5" customHeight="1">
      <c r="A9" s="64" t="s">
        <v>254</v>
      </c>
      <c r="B9" s="77" t="s">
        <v>0</v>
      </c>
      <c r="C9" s="26">
        <v>3525600</v>
      </c>
    </row>
    <row r="10" spans="1:3" s="22" customFormat="1" ht="39.75" customHeight="1">
      <c r="A10" s="65" t="s">
        <v>538</v>
      </c>
      <c r="B10" s="78" t="s">
        <v>539</v>
      </c>
      <c r="C10" s="25">
        <f>C11</f>
        <v>816700</v>
      </c>
    </row>
    <row r="11" spans="1:3" s="22" customFormat="1" ht="39.75" customHeight="1">
      <c r="A11" s="66" t="s">
        <v>422</v>
      </c>
      <c r="B11" s="79" t="s">
        <v>423</v>
      </c>
      <c r="C11" s="26">
        <f>C12+C13+C14+C15</f>
        <v>816700</v>
      </c>
    </row>
    <row r="12" spans="1:3" s="22" customFormat="1" ht="103.5" customHeight="1">
      <c r="A12" s="64" t="s">
        <v>110</v>
      </c>
      <c r="B12" s="77" t="s">
        <v>114</v>
      </c>
      <c r="C12" s="26">
        <v>377100</v>
      </c>
    </row>
    <row r="13" spans="1:6" s="22" customFormat="1" ht="111" customHeight="1">
      <c r="A13" s="64" t="s">
        <v>111</v>
      </c>
      <c r="B13" s="77" t="s">
        <v>115</v>
      </c>
      <c r="C13" s="26">
        <v>2700</v>
      </c>
      <c r="F13" s="247"/>
    </row>
    <row r="14" spans="1:3" s="22" customFormat="1" ht="96" customHeight="1">
      <c r="A14" s="64" t="s">
        <v>112</v>
      </c>
      <c r="B14" s="77" t="s">
        <v>125</v>
      </c>
      <c r="C14" s="26">
        <v>496700</v>
      </c>
    </row>
    <row r="15" spans="1:3" s="22" customFormat="1" ht="103.5" customHeight="1">
      <c r="A15" s="64" t="s">
        <v>113</v>
      </c>
      <c r="B15" s="77" t="s">
        <v>126</v>
      </c>
      <c r="C15" s="26">
        <v>-59800</v>
      </c>
    </row>
    <row r="16" spans="1:3" s="22" customFormat="1" ht="15.75">
      <c r="A16" s="63" t="s">
        <v>31</v>
      </c>
      <c r="B16" s="76" t="s">
        <v>32</v>
      </c>
      <c r="C16" s="25">
        <f>C17</f>
        <v>265800</v>
      </c>
    </row>
    <row r="17" spans="1:3" s="22" customFormat="1" ht="15.75">
      <c r="A17" s="64" t="s">
        <v>33</v>
      </c>
      <c r="B17" s="77" t="s">
        <v>34</v>
      </c>
      <c r="C17" s="26">
        <f>C18</f>
        <v>265800</v>
      </c>
    </row>
    <row r="18" spans="1:3" s="22" customFormat="1" ht="15.75">
      <c r="A18" s="64" t="s">
        <v>35</v>
      </c>
      <c r="B18" s="77" t="s">
        <v>34</v>
      </c>
      <c r="C18" s="26">
        <v>265800</v>
      </c>
    </row>
    <row r="19" spans="1:3" ht="19.5" customHeight="1">
      <c r="A19" s="65" t="s">
        <v>255</v>
      </c>
      <c r="B19" s="78" t="s">
        <v>256</v>
      </c>
      <c r="C19" s="27">
        <f>C20+C22</f>
        <v>723000</v>
      </c>
    </row>
    <row r="20" spans="1:3" ht="19.5" customHeight="1">
      <c r="A20" s="63" t="s">
        <v>257</v>
      </c>
      <c r="B20" s="76" t="s">
        <v>258</v>
      </c>
      <c r="C20" s="25">
        <f>C21</f>
        <v>94000</v>
      </c>
    </row>
    <row r="21" spans="1:3" s="22" customFormat="1" ht="54" customHeight="1">
      <c r="A21" s="64" t="s">
        <v>259</v>
      </c>
      <c r="B21" s="77" t="s">
        <v>541</v>
      </c>
      <c r="C21" s="26">
        <v>94000</v>
      </c>
    </row>
    <row r="22" spans="1:3" ht="18.75" customHeight="1">
      <c r="A22" s="63" t="s">
        <v>260</v>
      </c>
      <c r="B22" s="76" t="s">
        <v>261</v>
      </c>
      <c r="C22" s="25">
        <f>C23+C25</f>
        <v>629000</v>
      </c>
    </row>
    <row r="23" spans="1:3" ht="27.75" customHeight="1">
      <c r="A23" s="64" t="s">
        <v>500</v>
      </c>
      <c r="B23" s="76" t="s">
        <v>319</v>
      </c>
      <c r="C23" s="25">
        <f>C24</f>
        <v>552000</v>
      </c>
    </row>
    <row r="24" spans="1:3" s="22" customFormat="1" ht="33" customHeight="1">
      <c r="A24" s="64" t="s">
        <v>499</v>
      </c>
      <c r="B24" s="77" t="s">
        <v>542</v>
      </c>
      <c r="C24" s="26">
        <v>552000</v>
      </c>
    </row>
    <row r="25" spans="1:3" ht="27" customHeight="1">
      <c r="A25" s="64" t="s">
        <v>502</v>
      </c>
      <c r="B25" s="76" t="s">
        <v>318</v>
      </c>
      <c r="C25" s="25">
        <f>C26</f>
        <v>77000</v>
      </c>
    </row>
    <row r="26" spans="1:3" s="22" customFormat="1" ht="38.25" customHeight="1">
      <c r="A26" s="64" t="s">
        <v>501</v>
      </c>
      <c r="B26" s="77" t="s">
        <v>543</v>
      </c>
      <c r="C26" s="26">
        <v>77000</v>
      </c>
    </row>
    <row r="27" spans="1:3" s="22" customFormat="1" ht="15.75">
      <c r="A27" s="68" t="s">
        <v>37</v>
      </c>
      <c r="B27" s="80" t="s">
        <v>38</v>
      </c>
      <c r="C27" s="25">
        <f>C28</f>
        <v>10000</v>
      </c>
    </row>
    <row r="28" spans="1:3" s="22" customFormat="1" ht="52.5" customHeight="1">
      <c r="A28" s="66" t="s">
        <v>39</v>
      </c>
      <c r="B28" s="79" t="s">
        <v>40</v>
      </c>
      <c r="C28" s="26">
        <f>C29</f>
        <v>10000</v>
      </c>
    </row>
    <row r="29" spans="1:3" s="22" customFormat="1" ht="63">
      <c r="A29" s="51" t="s">
        <v>239</v>
      </c>
      <c r="B29" s="81" t="s">
        <v>41</v>
      </c>
      <c r="C29" s="26">
        <v>10000</v>
      </c>
    </row>
    <row r="30" spans="1:3" s="22" customFormat="1" ht="31.5">
      <c r="A30" s="180" t="s">
        <v>42</v>
      </c>
      <c r="B30" s="205" t="s">
        <v>43</v>
      </c>
      <c r="C30" s="25">
        <f>C31</f>
        <v>120000</v>
      </c>
    </row>
    <row r="31" spans="1:3" s="22" customFormat="1" ht="15.75">
      <c r="A31" s="51" t="s">
        <v>44</v>
      </c>
      <c r="B31" s="81" t="s">
        <v>45</v>
      </c>
      <c r="C31" s="26">
        <f>C32</f>
        <v>120000</v>
      </c>
    </row>
    <row r="32" spans="1:3" s="22" customFormat="1" ht="31.5">
      <c r="A32" s="51" t="s">
        <v>46</v>
      </c>
      <c r="B32" s="81" t="s">
        <v>47</v>
      </c>
      <c r="C32" s="26">
        <f>C33</f>
        <v>120000</v>
      </c>
    </row>
    <row r="33" spans="1:3" s="22" customFormat="1" ht="31.5">
      <c r="A33" s="51" t="s">
        <v>315</v>
      </c>
      <c r="B33" s="81" t="s">
        <v>316</v>
      </c>
      <c r="C33" s="26">
        <v>120000</v>
      </c>
    </row>
    <row r="34" spans="1:3" s="22" customFormat="1" ht="38.25" customHeight="1">
      <c r="A34" s="65" t="s">
        <v>446</v>
      </c>
      <c r="B34" s="123" t="s">
        <v>447</v>
      </c>
      <c r="C34" s="27">
        <f>C35</f>
        <v>0</v>
      </c>
    </row>
    <row r="35" spans="1:3" s="22" customFormat="1" ht="62.25" customHeight="1">
      <c r="A35" s="66" t="s">
        <v>428</v>
      </c>
      <c r="B35" s="203" t="s">
        <v>429</v>
      </c>
      <c r="C35" s="26">
        <f>C36</f>
        <v>0</v>
      </c>
    </row>
    <row r="36" spans="1:3" s="22" customFormat="1" ht="76.5" customHeight="1">
      <c r="A36" s="66" t="s">
        <v>241</v>
      </c>
      <c r="B36" s="204" t="s">
        <v>36</v>
      </c>
      <c r="C36" s="26">
        <v>0</v>
      </c>
    </row>
    <row r="37" spans="1:3" s="22" customFormat="1" ht="15.75">
      <c r="A37" s="68" t="s">
        <v>48</v>
      </c>
      <c r="B37" s="207" t="s">
        <v>49</v>
      </c>
      <c r="C37" s="25">
        <f>C38</f>
        <v>0</v>
      </c>
    </row>
    <row r="38" spans="1:3" s="22" customFormat="1" ht="47.25">
      <c r="A38" s="66" t="s">
        <v>141</v>
      </c>
      <c r="B38" s="206" t="s">
        <v>142</v>
      </c>
      <c r="C38" s="26">
        <v>0</v>
      </c>
    </row>
    <row r="39" spans="1:3" s="4" customFormat="1" ht="23.25" customHeight="1">
      <c r="A39" s="124" t="s">
        <v>262</v>
      </c>
      <c r="B39" s="125" t="s">
        <v>263</v>
      </c>
      <c r="C39" s="126">
        <f>C40</f>
        <v>21930889</v>
      </c>
    </row>
    <row r="40" spans="1:3" s="10" customFormat="1" ht="35.25" customHeight="1">
      <c r="A40" s="63" t="s">
        <v>264</v>
      </c>
      <c r="B40" s="76" t="s">
        <v>265</v>
      </c>
      <c r="C40" s="25">
        <f>C41+C44+C46+C51+C57+C60</f>
        <v>21930889</v>
      </c>
    </row>
    <row r="41" spans="1:3" ht="34.5" customHeight="1">
      <c r="A41" s="63" t="s">
        <v>129</v>
      </c>
      <c r="B41" s="76" t="s">
        <v>320</v>
      </c>
      <c r="C41" s="25">
        <f>C42</f>
        <v>13113000</v>
      </c>
    </row>
    <row r="42" spans="1:3" ht="33.75" customHeight="1">
      <c r="A42" s="64" t="s">
        <v>169</v>
      </c>
      <c r="B42" s="77" t="s">
        <v>267</v>
      </c>
      <c r="C42" s="26">
        <f>C43</f>
        <v>13113000</v>
      </c>
    </row>
    <row r="43" spans="1:3" s="22" customFormat="1" ht="30.75" customHeight="1">
      <c r="A43" s="64" t="s">
        <v>170</v>
      </c>
      <c r="B43" s="77" t="s">
        <v>545</v>
      </c>
      <c r="C43" s="26">
        <v>13113000</v>
      </c>
    </row>
    <row r="44" spans="1:3" s="22" customFormat="1" ht="33.75" customHeight="1">
      <c r="A44" s="72" t="s">
        <v>530</v>
      </c>
      <c r="B44" s="80" t="s">
        <v>272</v>
      </c>
      <c r="C44" s="25">
        <f>C45</f>
        <v>1463000</v>
      </c>
    </row>
    <row r="45" spans="1:3" s="22" customFormat="1" ht="37.5" customHeight="1">
      <c r="A45" s="66" t="s">
        <v>526</v>
      </c>
      <c r="B45" s="79" t="s">
        <v>271</v>
      </c>
      <c r="C45" s="26">
        <v>1463000</v>
      </c>
    </row>
    <row r="46" spans="1:3" s="22" customFormat="1" ht="39" customHeight="1">
      <c r="A46" s="68" t="s">
        <v>285</v>
      </c>
      <c r="B46" s="80" t="s">
        <v>432</v>
      </c>
      <c r="C46" s="25">
        <f>C47+C49</f>
        <v>7088289</v>
      </c>
    </row>
    <row r="47" spans="1:3" s="22" customFormat="1" ht="68.25" customHeight="1">
      <c r="A47" s="248" t="s">
        <v>197</v>
      </c>
      <c r="B47" s="249" t="s">
        <v>51</v>
      </c>
      <c r="C47" s="25">
        <f>C48</f>
        <v>5000000</v>
      </c>
    </row>
    <row r="48" spans="1:7" s="22" customFormat="1" ht="74.25" customHeight="1">
      <c r="A48" s="73" t="s">
        <v>104</v>
      </c>
      <c r="B48" s="82" t="s">
        <v>51</v>
      </c>
      <c r="C48" s="74">
        <v>5000000</v>
      </c>
      <c r="D48" s="34"/>
      <c r="E48" s="34"/>
      <c r="F48" s="34"/>
      <c r="G48" s="34"/>
    </row>
    <row r="49" spans="1:7" s="22" customFormat="1" ht="42" customHeight="1">
      <c r="A49" s="68" t="s">
        <v>284</v>
      </c>
      <c r="B49" s="80" t="s">
        <v>434</v>
      </c>
      <c r="C49" s="75">
        <f>SUM(C50)</f>
        <v>2088289</v>
      </c>
      <c r="D49" s="34"/>
      <c r="E49" s="35"/>
      <c r="F49" s="36"/>
      <c r="G49" s="37"/>
    </row>
    <row r="50" spans="1:7" s="22" customFormat="1" ht="40.5" customHeight="1">
      <c r="A50" s="66" t="s">
        <v>527</v>
      </c>
      <c r="B50" s="79" t="s">
        <v>435</v>
      </c>
      <c r="C50" s="74">
        <v>2088289</v>
      </c>
      <c r="D50" s="34"/>
      <c r="E50" s="35"/>
      <c r="F50" s="36"/>
      <c r="G50" s="37"/>
    </row>
    <row r="51" spans="1:3" s="23" customFormat="1" ht="42.75" customHeight="1">
      <c r="A51" s="63" t="s">
        <v>130</v>
      </c>
      <c r="B51" s="76" t="s">
        <v>268</v>
      </c>
      <c r="C51" s="25">
        <f>C53+C55+C52</f>
        <v>231600</v>
      </c>
    </row>
    <row r="52" spans="1:3" s="23" customFormat="1" ht="48.75" customHeight="1">
      <c r="A52" s="63" t="s">
        <v>137</v>
      </c>
      <c r="B52" s="76" t="s">
        <v>138</v>
      </c>
      <c r="C52" s="25">
        <v>1000</v>
      </c>
    </row>
    <row r="53" spans="1:3" ht="31.5">
      <c r="A53" s="64" t="s">
        <v>131</v>
      </c>
      <c r="B53" s="77" t="s">
        <v>269</v>
      </c>
      <c r="C53" s="26">
        <f>C54</f>
        <v>210600</v>
      </c>
    </row>
    <row r="54" spans="1:3" ht="47.25">
      <c r="A54" s="64" t="s">
        <v>105</v>
      </c>
      <c r="B54" s="77" t="s">
        <v>546</v>
      </c>
      <c r="C54" s="26">
        <v>210600</v>
      </c>
    </row>
    <row r="55" spans="1:3" ht="31.5">
      <c r="A55" s="63" t="s">
        <v>132</v>
      </c>
      <c r="B55" s="76" t="s">
        <v>292</v>
      </c>
      <c r="C55" s="25">
        <f>C56</f>
        <v>20000</v>
      </c>
    </row>
    <row r="56" spans="1:3" ht="31.5">
      <c r="A56" s="64" t="s">
        <v>106</v>
      </c>
      <c r="B56" s="77" t="s">
        <v>291</v>
      </c>
      <c r="C56" s="26">
        <v>20000</v>
      </c>
    </row>
    <row r="57" spans="1:3" ht="15.75">
      <c r="A57" s="63" t="s">
        <v>133</v>
      </c>
      <c r="B57" s="76" t="s">
        <v>2</v>
      </c>
      <c r="C57" s="25">
        <f>C58</f>
        <v>35000</v>
      </c>
    </row>
    <row r="58" spans="1:3" ht="63">
      <c r="A58" s="64" t="s">
        <v>134</v>
      </c>
      <c r="B58" s="77" t="s">
        <v>4</v>
      </c>
      <c r="C58" s="26">
        <f>C59</f>
        <v>35000</v>
      </c>
    </row>
    <row r="59" spans="1:3" ht="62.25" customHeight="1">
      <c r="A59" s="64" t="s">
        <v>107</v>
      </c>
      <c r="B59" s="77" t="s">
        <v>5</v>
      </c>
      <c r="C59" s="26">
        <v>35000</v>
      </c>
    </row>
    <row r="60" spans="1:3" ht="21.75" customHeight="1">
      <c r="A60" s="63" t="s">
        <v>135</v>
      </c>
      <c r="B60" s="76" t="s">
        <v>7</v>
      </c>
      <c r="C60" s="25">
        <f>C61</f>
        <v>0</v>
      </c>
    </row>
    <row r="61" spans="1:3" ht="32.25" customHeight="1">
      <c r="A61" s="64" t="s">
        <v>108</v>
      </c>
      <c r="B61" s="77" t="s">
        <v>317</v>
      </c>
      <c r="C61" s="26">
        <v>0</v>
      </c>
    </row>
    <row r="62" spans="1:3" ht="15.75">
      <c r="A62" s="268" t="s">
        <v>270</v>
      </c>
      <c r="B62" s="269"/>
      <c r="C62" s="25">
        <f>C6+C39</f>
        <v>27391989</v>
      </c>
    </row>
  </sheetData>
  <sheetProtection/>
  <mergeCells count="5">
    <mergeCell ref="A62:B62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3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24.140625" style="28" customWidth="1"/>
    <col min="2" max="2" width="74.00390625" style="28" customWidth="1"/>
    <col min="3" max="3" width="15.57421875" style="29" customWidth="1"/>
    <col min="4" max="4" width="15.140625" style="0" customWidth="1"/>
  </cols>
  <sheetData>
    <row r="1" spans="1:4" ht="146.25" customHeight="1">
      <c r="A1" s="224"/>
      <c r="B1" s="261" t="s">
        <v>118</v>
      </c>
      <c r="C1" s="262"/>
      <c r="D1" s="262"/>
    </row>
    <row r="2" spans="1:3" ht="30.75" customHeight="1">
      <c r="A2" s="270" t="s">
        <v>194</v>
      </c>
      <c r="B2" s="271"/>
      <c r="C2" s="271"/>
    </row>
    <row r="3" ht="15" customHeight="1" thickBot="1">
      <c r="C3" s="202" t="s">
        <v>536</v>
      </c>
    </row>
    <row r="4" spans="1:4" ht="17.25" customHeight="1">
      <c r="A4" s="191" t="s">
        <v>246</v>
      </c>
      <c r="B4" s="259" t="s">
        <v>248</v>
      </c>
      <c r="C4" s="277" t="s">
        <v>195</v>
      </c>
      <c r="D4" s="275" t="s">
        <v>196</v>
      </c>
    </row>
    <row r="5" spans="1:4" ht="33.75" customHeight="1">
      <c r="A5" s="192" t="s">
        <v>247</v>
      </c>
      <c r="B5" s="260"/>
      <c r="C5" s="278"/>
      <c r="D5" s="276"/>
    </row>
    <row r="6" spans="1:4" ht="24" customHeight="1">
      <c r="A6" s="63" t="s">
        <v>249</v>
      </c>
      <c r="B6" s="63" t="s">
        <v>544</v>
      </c>
      <c r="C6" s="25">
        <f>C7+C10+C19+C29+C31+C35+C38+C42+C45+C16</f>
        <v>5648900</v>
      </c>
      <c r="D6" s="25">
        <f>D7+D10+D19+D29+D31+D35+D38+D42+D45+D16</f>
        <v>6133000</v>
      </c>
    </row>
    <row r="7" spans="1:4" ht="20.25" customHeight="1">
      <c r="A7" s="63" t="s">
        <v>250</v>
      </c>
      <c r="B7" s="63" t="s">
        <v>251</v>
      </c>
      <c r="C7" s="25">
        <f>C8</f>
        <v>3660000</v>
      </c>
      <c r="D7" s="25">
        <f>D8</f>
        <v>3838000</v>
      </c>
    </row>
    <row r="8" spans="1:4" ht="21.75" customHeight="1">
      <c r="A8" s="63" t="s">
        <v>252</v>
      </c>
      <c r="B8" s="63" t="s">
        <v>253</v>
      </c>
      <c r="C8" s="25">
        <f>C9</f>
        <v>3660000</v>
      </c>
      <c r="D8" s="25">
        <f>D9</f>
        <v>3838000</v>
      </c>
    </row>
    <row r="9" spans="1:4" s="22" customFormat="1" ht="73.5" customHeight="1">
      <c r="A9" s="64" t="s">
        <v>254</v>
      </c>
      <c r="B9" s="77" t="s">
        <v>0</v>
      </c>
      <c r="C9" s="175">
        <v>3660000</v>
      </c>
      <c r="D9" s="175">
        <v>3838000</v>
      </c>
    </row>
    <row r="10" spans="1:4" s="22" customFormat="1" ht="39.75" customHeight="1">
      <c r="A10" s="65" t="s">
        <v>538</v>
      </c>
      <c r="B10" s="65" t="s">
        <v>539</v>
      </c>
      <c r="C10" s="176">
        <f>C11</f>
        <v>852200</v>
      </c>
      <c r="D10" s="176">
        <f>D11</f>
        <v>1149300</v>
      </c>
    </row>
    <row r="11" spans="1:4" s="22" customFormat="1" ht="39.75" customHeight="1">
      <c r="A11" s="66" t="s">
        <v>128</v>
      </c>
      <c r="B11" s="79" t="s">
        <v>423</v>
      </c>
      <c r="C11" s="177">
        <f>C12+C13+C14+C15</f>
        <v>852200</v>
      </c>
      <c r="D11" s="177">
        <f>D12+D13+D14+D15</f>
        <v>1149300</v>
      </c>
    </row>
    <row r="12" spans="1:4" s="22" customFormat="1" ht="97.5" customHeight="1">
      <c r="A12" s="64" t="s">
        <v>110</v>
      </c>
      <c r="B12" s="77" t="s">
        <v>127</v>
      </c>
      <c r="C12" s="175">
        <v>396000</v>
      </c>
      <c r="D12" s="175">
        <v>525500</v>
      </c>
    </row>
    <row r="13" spans="1:4" s="22" customFormat="1" ht="109.5" customHeight="1">
      <c r="A13" s="64" t="s">
        <v>111</v>
      </c>
      <c r="B13" s="77" t="s">
        <v>115</v>
      </c>
      <c r="C13" s="175">
        <v>2900</v>
      </c>
      <c r="D13" s="175">
        <v>4000</v>
      </c>
    </row>
    <row r="14" spans="1:4" s="22" customFormat="1" ht="93" customHeight="1">
      <c r="A14" s="64" t="s">
        <v>112</v>
      </c>
      <c r="B14" s="77" t="s">
        <v>125</v>
      </c>
      <c r="C14" s="175">
        <v>513400</v>
      </c>
      <c r="D14" s="175">
        <v>709800</v>
      </c>
    </row>
    <row r="15" spans="1:4" s="22" customFormat="1" ht="99.75" customHeight="1">
      <c r="A15" s="64" t="s">
        <v>113</v>
      </c>
      <c r="B15" s="77" t="s">
        <v>126</v>
      </c>
      <c r="C15" s="175">
        <v>-60100</v>
      </c>
      <c r="D15" s="175">
        <v>-90000</v>
      </c>
    </row>
    <row r="16" spans="1:4" s="22" customFormat="1" ht="15.75">
      <c r="A16" s="63" t="s">
        <v>31</v>
      </c>
      <c r="B16" s="76" t="s">
        <v>32</v>
      </c>
      <c r="C16" s="178">
        <f>C17</f>
        <v>275700</v>
      </c>
      <c r="D16" s="178">
        <f>D17</f>
        <v>285700</v>
      </c>
    </row>
    <row r="17" spans="1:4" s="22" customFormat="1" ht="15.75">
      <c r="A17" s="64" t="s">
        <v>33</v>
      </c>
      <c r="B17" s="77" t="s">
        <v>34</v>
      </c>
      <c r="C17" s="175">
        <f>C18</f>
        <v>275700</v>
      </c>
      <c r="D17" s="175">
        <f>D18</f>
        <v>285700</v>
      </c>
    </row>
    <row r="18" spans="1:4" s="22" customFormat="1" ht="15.75">
      <c r="A18" s="64" t="s">
        <v>35</v>
      </c>
      <c r="B18" s="77" t="s">
        <v>34</v>
      </c>
      <c r="C18" s="175">
        <v>275700</v>
      </c>
      <c r="D18" s="175">
        <v>285700</v>
      </c>
    </row>
    <row r="19" spans="1:4" ht="19.5" customHeight="1">
      <c r="A19" s="63" t="s">
        <v>255</v>
      </c>
      <c r="B19" s="63" t="s">
        <v>256</v>
      </c>
      <c r="C19" s="176">
        <f>C20+C22</f>
        <v>731000</v>
      </c>
      <c r="D19" s="176">
        <f>D20+D22</f>
        <v>730000</v>
      </c>
    </row>
    <row r="20" spans="1:4" ht="19.5" customHeight="1">
      <c r="A20" s="63" t="s">
        <v>257</v>
      </c>
      <c r="B20" s="63" t="s">
        <v>258</v>
      </c>
      <c r="C20" s="176">
        <f>C21</f>
        <v>99000</v>
      </c>
      <c r="D20" s="176">
        <f>D21</f>
        <v>95000</v>
      </c>
    </row>
    <row r="21" spans="1:4" s="22" customFormat="1" ht="54" customHeight="1">
      <c r="A21" s="64" t="s">
        <v>259</v>
      </c>
      <c r="B21" s="64" t="s">
        <v>8</v>
      </c>
      <c r="C21" s="175">
        <v>99000</v>
      </c>
      <c r="D21" s="175">
        <v>95000</v>
      </c>
    </row>
    <row r="22" spans="1:4" ht="18.75" customHeight="1">
      <c r="A22" s="63" t="s">
        <v>260</v>
      </c>
      <c r="B22" s="63" t="s">
        <v>261</v>
      </c>
      <c r="C22" s="176">
        <f>C23+C25</f>
        <v>632000</v>
      </c>
      <c r="D22" s="176">
        <f>D23+D25</f>
        <v>635000</v>
      </c>
    </row>
    <row r="23" spans="1:4" ht="24" customHeight="1">
      <c r="A23" s="64" t="s">
        <v>500</v>
      </c>
      <c r="B23" s="63" t="s">
        <v>319</v>
      </c>
      <c r="C23" s="176">
        <f>C24</f>
        <v>553000</v>
      </c>
      <c r="D23" s="176">
        <f>D24</f>
        <v>553000</v>
      </c>
    </row>
    <row r="24" spans="1:4" s="22" customFormat="1" ht="42.75" customHeight="1">
      <c r="A24" s="67" t="s">
        <v>499</v>
      </c>
      <c r="B24" s="64" t="s">
        <v>542</v>
      </c>
      <c r="C24" s="175">
        <v>553000</v>
      </c>
      <c r="D24" s="175">
        <v>553000</v>
      </c>
    </row>
    <row r="25" spans="1:4" ht="27.75" customHeight="1">
      <c r="A25" s="63" t="s">
        <v>502</v>
      </c>
      <c r="B25" s="63" t="s">
        <v>318</v>
      </c>
      <c r="C25" s="176">
        <f>C26</f>
        <v>79000</v>
      </c>
      <c r="D25" s="176">
        <f>D26</f>
        <v>82000</v>
      </c>
    </row>
    <row r="26" spans="1:4" s="22" customFormat="1" ht="36.75" customHeight="1">
      <c r="A26" s="64" t="s">
        <v>501</v>
      </c>
      <c r="B26" s="64" t="s">
        <v>543</v>
      </c>
      <c r="C26" s="175">
        <v>79000</v>
      </c>
      <c r="D26" s="175">
        <v>82000</v>
      </c>
    </row>
    <row r="27" spans="1:4" s="22" customFormat="1" ht="52.5" customHeight="1" hidden="1">
      <c r="A27" s="68" t="s">
        <v>424</v>
      </c>
      <c r="B27" s="68" t="s">
        <v>425</v>
      </c>
      <c r="C27" s="175"/>
      <c r="D27" s="175"/>
    </row>
    <row r="28" spans="1:4" s="22" customFormat="1" ht="52.5" customHeight="1" hidden="1">
      <c r="A28" s="66" t="s">
        <v>426</v>
      </c>
      <c r="B28" s="66" t="s">
        <v>234</v>
      </c>
      <c r="C28" s="175"/>
      <c r="D28" s="175"/>
    </row>
    <row r="29" spans="1:4" s="22" customFormat="1" ht="81" customHeight="1" hidden="1">
      <c r="A29" s="51" t="s">
        <v>452</v>
      </c>
      <c r="B29" s="51" t="s">
        <v>235</v>
      </c>
      <c r="C29" s="175"/>
      <c r="D29" s="175"/>
    </row>
    <row r="30" spans="1:4" s="22" customFormat="1" ht="62.25" customHeight="1" hidden="1">
      <c r="A30" s="51" t="s">
        <v>240</v>
      </c>
      <c r="B30" s="51" t="s">
        <v>427</v>
      </c>
      <c r="C30" s="175"/>
      <c r="D30" s="175"/>
    </row>
    <row r="31" spans="1:4" s="22" customFormat="1" ht="38.25" customHeight="1" hidden="1">
      <c r="A31" s="63" t="s">
        <v>446</v>
      </c>
      <c r="B31" s="69" t="s">
        <v>447</v>
      </c>
      <c r="C31" s="175"/>
      <c r="D31" s="175"/>
    </row>
    <row r="32" spans="1:4" s="22" customFormat="1" ht="91.5" customHeight="1" hidden="1">
      <c r="A32" s="66" t="s">
        <v>428</v>
      </c>
      <c r="B32" s="66" t="s">
        <v>236</v>
      </c>
      <c r="C32" s="175"/>
      <c r="D32" s="175"/>
    </row>
    <row r="33" spans="1:4" s="22" customFormat="1" ht="91.5" customHeight="1" hidden="1">
      <c r="A33" s="66" t="s">
        <v>430</v>
      </c>
      <c r="B33" s="66" t="s">
        <v>237</v>
      </c>
      <c r="C33" s="175"/>
      <c r="D33" s="175"/>
    </row>
    <row r="34" spans="1:4" s="22" customFormat="1" ht="81.75" customHeight="1" hidden="1">
      <c r="A34" s="64" t="s">
        <v>242</v>
      </c>
      <c r="B34" s="70" t="s">
        <v>238</v>
      </c>
      <c r="C34" s="175"/>
      <c r="D34" s="175"/>
    </row>
    <row r="35" spans="1:4" s="22" customFormat="1" ht="15.75">
      <c r="A35" s="63" t="str">
        <f>'№4 дох 2024'!A27</f>
        <v>1 08 00000 00 0000 000</v>
      </c>
      <c r="B35" s="69" t="str">
        <f>'№4 дох 2024'!B27</f>
        <v>Государственная пошлина</v>
      </c>
      <c r="C35" s="178">
        <f>C36</f>
        <v>10000</v>
      </c>
      <c r="D35" s="178">
        <f>D36</f>
        <v>10000</v>
      </c>
    </row>
    <row r="36" spans="1:4" s="22" customFormat="1" ht="47.25">
      <c r="A36" s="64" t="str">
        <f>'№4 дох 2024'!A28</f>
        <v>1 08 04000 01 0000 110</v>
      </c>
      <c r="B36" s="70" t="str">
        <f>'№4 дох 2024'!B28</f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C36" s="175">
        <f>C37</f>
        <v>10000</v>
      </c>
      <c r="D36" s="175">
        <f>D37</f>
        <v>10000</v>
      </c>
    </row>
    <row r="37" spans="1:4" s="22" customFormat="1" ht="63">
      <c r="A37" s="64" t="str">
        <f>'№4 дох 2024'!A29</f>
        <v>1 08 04020 01 1000 110</v>
      </c>
      <c r="B37" s="70" t="str">
        <f>'№4 дох 2024'!B29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C37" s="175">
        <v>10000</v>
      </c>
      <c r="D37" s="175">
        <v>10000</v>
      </c>
    </row>
    <row r="38" spans="1:4" s="22" customFormat="1" ht="31.5">
      <c r="A38" s="63" t="str">
        <f>'№4 дох 2024'!A30</f>
        <v>1 13 00000 00 0000 000</v>
      </c>
      <c r="B38" s="69" t="str">
        <f>'№4 дох 2024'!B30</f>
        <v>Доходы от оказания платных услуг (работ) и компенсации затрат государства</v>
      </c>
      <c r="C38" s="178">
        <f aca="true" t="shared" si="0" ref="C38:D40">C39</f>
        <v>120000</v>
      </c>
      <c r="D38" s="178">
        <f t="shared" si="0"/>
        <v>120000</v>
      </c>
    </row>
    <row r="39" spans="1:4" s="22" customFormat="1" ht="15.75">
      <c r="A39" s="64" t="str">
        <f>'№4 дох 2024'!A31</f>
        <v>1 13 02000 00 0000 130</v>
      </c>
      <c r="B39" s="70" t="str">
        <f>'№4 дох 2024'!B31</f>
        <v>Доходы от компенсации затрат государства</v>
      </c>
      <c r="C39" s="175">
        <f t="shared" si="0"/>
        <v>120000</v>
      </c>
      <c r="D39" s="175">
        <f t="shared" si="0"/>
        <v>120000</v>
      </c>
    </row>
    <row r="40" spans="1:4" s="22" customFormat="1" ht="31.5">
      <c r="A40" s="64" t="str">
        <f>'№4 дох 2024'!A32</f>
        <v>1 13 02060 00 0000 130</v>
      </c>
      <c r="B40" s="70" t="str">
        <f>'№4 дох 2024'!B32</f>
        <v>Доходы, поступающие в порядке возмещения расходов, понесенных в связи с эксплуатацией имущества</v>
      </c>
      <c r="C40" s="175">
        <f t="shared" si="0"/>
        <v>120000</v>
      </c>
      <c r="D40" s="175">
        <f t="shared" si="0"/>
        <v>120000</v>
      </c>
    </row>
    <row r="41" spans="1:4" s="22" customFormat="1" ht="31.5">
      <c r="A41" s="64" t="str">
        <f>'№4 дох 2024'!A33</f>
        <v>1 13 02065 10 0000 130</v>
      </c>
      <c r="B41" s="70" t="str">
        <f>'№4 дох 2024'!B33</f>
        <v>Доходы, поступающие в порядке возмещения расходов, понесенных в связи с эксплуатацией имущества сельских поселений</v>
      </c>
      <c r="C41" s="175">
        <v>120000</v>
      </c>
      <c r="D41" s="175">
        <v>120000</v>
      </c>
    </row>
    <row r="42" spans="1:4" s="22" customFormat="1" ht="31.5">
      <c r="A42" s="63" t="str">
        <f>'№4 дох 2024'!A34</f>
        <v>1 14 00000 00 0000 000</v>
      </c>
      <c r="B42" s="69" t="str">
        <f>'№4 дох 2024'!B34</f>
        <v>ДОХОДЫ ОТ ПРОДАЖИ МАТЕРИАЛЬНЫХ И НЕМАТЕРИАЛЬНЫХ АКТИВОВ</v>
      </c>
      <c r="C42" s="178">
        <f>C43</f>
        <v>0</v>
      </c>
      <c r="D42" s="178">
        <f>D43</f>
        <v>0</v>
      </c>
    </row>
    <row r="43" spans="1:4" s="22" customFormat="1" ht="78.75">
      <c r="A43" s="64" t="str">
        <f>'№4 дох 2024'!A35</f>
        <v>1 14 02000 00 0000 000</v>
      </c>
      <c r="B43" s="70" t="str">
        <f>'№4 дох 2024'!B35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C43" s="175">
        <f>C44</f>
        <v>0</v>
      </c>
      <c r="D43" s="175">
        <f>D44</f>
        <v>0</v>
      </c>
    </row>
    <row r="44" spans="1:4" s="22" customFormat="1" ht="81.75" customHeight="1">
      <c r="A44" s="64" t="str">
        <f>'№4 дох 2024'!A36</f>
        <v>1 14 02052 10 0000 410</v>
      </c>
      <c r="B44" s="70" t="str">
        <f>'№4 дох 2024'!B36</f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C44" s="175">
        <v>0</v>
      </c>
      <c r="D44" s="175">
        <v>0</v>
      </c>
    </row>
    <row r="45" spans="1:4" s="22" customFormat="1" ht="15.75">
      <c r="A45" s="63" t="str">
        <f>'№4 дох 2024'!A37</f>
        <v>1 16 00000 00 0000 000</v>
      </c>
      <c r="B45" s="69" t="str">
        <f>'№4 дох 2024'!B37</f>
        <v>Штрафы, санкции, возмещение ущерба</v>
      </c>
      <c r="C45" s="178">
        <f>C46</f>
        <v>0</v>
      </c>
      <c r="D45" s="178">
        <f>D46</f>
        <v>0</v>
      </c>
    </row>
    <row r="46" spans="1:4" s="22" customFormat="1" ht="47.25">
      <c r="A46" s="64" t="str">
        <f>'№4 дох 2024'!A38</f>
        <v>1 16 02020 02 0000 140</v>
      </c>
      <c r="B46" s="70" t="str">
        <f>'№4 дох 2024'!B38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C46" s="175">
        <v>0</v>
      </c>
      <c r="D46" s="175">
        <v>0</v>
      </c>
    </row>
    <row r="47" spans="1:4" s="4" customFormat="1" ht="23.25" customHeight="1">
      <c r="A47" s="71" t="s">
        <v>262</v>
      </c>
      <c r="B47" s="71" t="s">
        <v>263</v>
      </c>
      <c r="C47" s="176">
        <f>C48</f>
        <v>33651346</v>
      </c>
      <c r="D47" s="176">
        <f>D48</f>
        <v>38536846</v>
      </c>
    </row>
    <row r="48" spans="1:4" s="10" customFormat="1" ht="35.25" customHeight="1">
      <c r="A48" s="63" t="s">
        <v>264</v>
      </c>
      <c r="B48" s="63" t="s">
        <v>265</v>
      </c>
      <c r="C48" s="176">
        <f>C49+C52+C54+C59</f>
        <v>33651346</v>
      </c>
      <c r="D48" s="176">
        <f>D49+D52+D54+D59</f>
        <v>38536846</v>
      </c>
    </row>
    <row r="49" spans="1:4" ht="34.5" customHeight="1">
      <c r="A49" s="63" t="s">
        <v>129</v>
      </c>
      <c r="B49" s="63" t="s">
        <v>266</v>
      </c>
      <c r="C49" s="176">
        <f>C50</f>
        <v>13113000</v>
      </c>
      <c r="D49" s="176">
        <f>D50</f>
        <v>13113000</v>
      </c>
    </row>
    <row r="50" spans="1:4" ht="33.75" customHeight="1">
      <c r="A50" s="64" t="s">
        <v>169</v>
      </c>
      <c r="B50" s="64" t="s">
        <v>267</v>
      </c>
      <c r="C50" s="177">
        <f>C51</f>
        <v>13113000</v>
      </c>
      <c r="D50" s="177">
        <f>D51</f>
        <v>13113000</v>
      </c>
    </row>
    <row r="51" spans="1:4" s="22" customFormat="1" ht="36" customHeight="1">
      <c r="A51" s="64" t="s">
        <v>170</v>
      </c>
      <c r="B51" s="64" t="s">
        <v>545</v>
      </c>
      <c r="C51" s="175">
        <v>13113000</v>
      </c>
      <c r="D51" s="175">
        <v>13113000</v>
      </c>
    </row>
    <row r="52" spans="1:4" s="22" customFormat="1" ht="36" customHeight="1">
      <c r="A52" s="72" t="s">
        <v>136</v>
      </c>
      <c r="B52" s="68" t="s">
        <v>272</v>
      </c>
      <c r="C52" s="176">
        <f>C53</f>
        <v>232700</v>
      </c>
      <c r="D52" s="176">
        <f>D53</f>
        <v>255200</v>
      </c>
    </row>
    <row r="53" spans="1:4" s="22" customFormat="1" ht="35.25" customHeight="1">
      <c r="A53" s="66" t="s">
        <v>103</v>
      </c>
      <c r="B53" s="66" t="s">
        <v>271</v>
      </c>
      <c r="C53" s="175">
        <v>232700</v>
      </c>
      <c r="D53" s="175">
        <v>255200</v>
      </c>
    </row>
    <row r="54" spans="1:4" s="22" customFormat="1" ht="45.75" customHeight="1">
      <c r="A54" s="68" t="s">
        <v>431</v>
      </c>
      <c r="B54" s="68" t="s">
        <v>432</v>
      </c>
      <c r="C54" s="175">
        <f>C55+C57</f>
        <v>20284646</v>
      </c>
      <c r="D54" s="175">
        <f>D55+D57</f>
        <v>25147646</v>
      </c>
    </row>
    <row r="55" spans="1:4" s="22" customFormat="1" ht="69.75" customHeight="1">
      <c r="A55" s="248" t="s">
        <v>197</v>
      </c>
      <c r="B55" s="249" t="s">
        <v>51</v>
      </c>
      <c r="C55" s="175">
        <f>C56</f>
        <v>11137000</v>
      </c>
      <c r="D55" s="175">
        <f>D56</f>
        <v>24000000</v>
      </c>
    </row>
    <row r="56" spans="1:9" s="22" customFormat="1" ht="65.25" customHeight="1">
      <c r="A56" s="73" t="s">
        <v>104</v>
      </c>
      <c r="B56" s="82" t="s">
        <v>51</v>
      </c>
      <c r="C56" s="175">
        <v>11137000</v>
      </c>
      <c r="D56" s="175">
        <v>24000000</v>
      </c>
      <c r="F56" s="34"/>
      <c r="G56" s="34"/>
      <c r="H56" s="34"/>
      <c r="I56" s="34"/>
    </row>
    <row r="57" spans="1:9" s="22" customFormat="1" ht="41.25" customHeight="1">
      <c r="A57" s="68" t="s">
        <v>433</v>
      </c>
      <c r="B57" s="68" t="s">
        <v>434</v>
      </c>
      <c r="C57" s="175">
        <f>C58</f>
        <v>9147646</v>
      </c>
      <c r="D57" s="175">
        <f>D58</f>
        <v>1147646</v>
      </c>
      <c r="F57" s="34"/>
      <c r="G57" s="35"/>
      <c r="H57" s="36"/>
      <c r="I57" s="37"/>
    </row>
    <row r="58" spans="1:9" s="22" customFormat="1" ht="41.25" customHeight="1">
      <c r="A58" s="66" t="s">
        <v>243</v>
      </c>
      <c r="B58" s="66" t="s">
        <v>435</v>
      </c>
      <c r="C58" s="175">
        <v>9147646</v>
      </c>
      <c r="D58" s="175">
        <v>1147646</v>
      </c>
      <c r="F58" s="34"/>
      <c r="G58" s="35"/>
      <c r="H58" s="36"/>
      <c r="I58" s="37"/>
    </row>
    <row r="59" spans="1:4" s="23" customFormat="1" ht="42.75" customHeight="1">
      <c r="A59" s="63" t="s">
        <v>130</v>
      </c>
      <c r="B59" s="63" t="s">
        <v>268</v>
      </c>
      <c r="C59" s="25">
        <f>C61+C63+C60</f>
        <v>21000</v>
      </c>
      <c r="D59" s="25">
        <f>D61+D63+D60</f>
        <v>21000</v>
      </c>
    </row>
    <row r="60" spans="1:4" s="23" customFormat="1" ht="46.5" customHeight="1">
      <c r="A60" s="63" t="s">
        <v>137</v>
      </c>
      <c r="B60" s="76" t="s">
        <v>138</v>
      </c>
      <c r="C60" s="25">
        <v>1000</v>
      </c>
      <c r="D60" s="176">
        <v>1000</v>
      </c>
    </row>
    <row r="61" spans="1:4" ht="31.5">
      <c r="A61" s="64" t="s">
        <v>131</v>
      </c>
      <c r="B61" s="64" t="s">
        <v>269</v>
      </c>
      <c r="C61" s="177">
        <f>C62</f>
        <v>0</v>
      </c>
      <c r="D61" s="177">
        <f>D62</f>
        <v>0</v>
      </c>
    </row>
    <row r="62" spans="1:4" ht="47.25">
      <c r="A62" s="64" t="s">
        <v>105</v>
      </c>
      <c r="B62" s="64" t="s">
        <v>546</v>
      </c>
      <c r="C62" s="175">
        <v>0</v>
      </c>
      <c r="D62" s="175">
        <v>0</v>
      </c>
    </row>
    <row r="63" spans="1:4" ht="31.5">
      <c r="A63" s="63" t="s">
        <v>132</v>
      </c>
      <c r="B63" s="76" t="s">
        <v>292</v>
      </c>
      <c r="C63" s="25">
        <f>C64</f>
        <v>20000</v>
      </c>
      <c r="D63" s="178">
        <f>D64</f>
        <v>20000</v>
      </c>
    </row>
    <row r="64" spans="1:4" ht="30.75" customHeight="1">
      <c r="A64" s="64" t="s">
        <v>106</v>
      </c>
      <c r="B64" s="77" t="s">
        <v>291</v>
      </c>
      <c r="C64" s="26">
        <v>20000</v>
      </c>
      <c r="D64" s="175">
        <v>20000</v>
      </c>
    </row>
    <row r="65" spans="1:4" ht="27.75" customHeight="1" hidden="1">
      <c r="A65" s="63" t="s">
        <v>1</v>
      </c>
      <c r="B65" s="76" t="s">
        <v>2</v>
      </c>
      <c r="C65" s="25">
        <f>C66</f>
        <v>0</v>
      </c>
      <c r="D65" s="175">
        <f>D66</f>
        <v>0</v>
      </c>
    </row>
    <row r="66" spans="1:4" ht="27" customHeight="1" hidden="1">
      <c r="A66" s="64" t="s">
        <v>3</v>
      </c>
      <c r="B66" s="77" t="s">
        <v>4</v>
      </c>
      <c r="C66" s="26">
        <f>C67</f>
        <v>0</v>
      </c>
      <c r="D66" s="175">
        <f>D67</f>
        <v>0</v>
      </c>
    </row>
    <row r="67" spans="1:4" ht="21.75" customHeight="1" hidden="1">
      <c r="A67" s="64" t="s">
        <v>528</v>
      </c>
      <c r="B67" s="77" t="s">
        <v>5</v>
      </c>
      <c r="C67" s="26"/>
      <c r="D67" s="175"/>
    </row>
    <row r="68" spans="1:4" ht="17.25" customHeight="1" hidden="1">
      <c r="A68" s="63" t="s">
        <v>6</v>
      </c>
      <c r="B68" s="76" t="s">
        <v>7</v>
      </c>
      <c r="C68" s="25">
        <f>C69</f>
        <v>0</v>
      </c>
      <c r="D68" s="178">
        <f>D69</f>
        <v>0</v>
      </c>
    </row>
    <row r="69" spans="1:4" ht="16.5" customHeight="1" hidden="1">
      <c r="A69" s="64" t="s">
        <v>529</v>
      </c>
      <c r="B69" s="77" t="s">
        <v>317</v>
      </c>
      <c r="C69" s="26"/>
      <c r="D69" s="175"/>
    </row>
    <row r="70" spans="1:4" ht="15.75">
      <c r="A70" s="63" t="s">
        <v>133</v>
      </c>
      <c r="B70" s="76" t="s">
        <v>2</v>
      </c>
      <c r="C70" s="25">
        <f>C71</f>
        <v>0</v>
      </c>
      <c r="D70" s="25">
        <f>D71</f>
        <v>0</v>
      </c>
    </row>
    <row r="71" spans="1:4" ht="63">
      <c r="A71" s="64" t="s">
        <v>134</v>
      </c>
      <c r="B71" s="77" t="s">
        <v>4</v>
      </c>
      <c r="C71" s="26">
        <f>C72</f>
        <v>0</v>
      </c>
      <c r="D71" s="26">
        <f>D72</f>
        <v>0</v>
      </c>
    </row>
    <row r="72" spans="1:4" ht="63">
      <c r="A72" s="64" t="s">
        <v>107</v>
      </c>
      <c r="B72" s="77" t="s">
        <v>5</v>
      </c>
      <c r="C72" s="26">
        <v>0</v>
      </c>
      <c r="D72" s="26">
        <v>0</v>
      </c>
    </row>
    <row r="73" spans="1:4" ht="15.75">
      <c r="A73" s="268" t="s">
        <v>270</v>
      </c>
      <c r="B73" s="268"/>
      <c r="C73" s="25">
        <f>C6+C47</f>
        <v>39300246</v>
      </c>
      <c r="D73" s="25">
        <f>D6+D47</f>
        <v>44669846</v>
      </c>
    </row>
  </sheetData>
  <sheetProtection/>
  <mergeCells count="6">
    <mergeCell ref="D4:D5"/>
    <mergeCell ref="B1:D1"/>
    <mergeCell ref="A73:B73"/>
    <mergeCell ref="A2:C2"/>
    <mergeCell ref="B4:B5"/>
    <mergeCell ref="C4:C5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"/>
  <sheetViews>
    <sheetView view="pageBreakPreview" zoomScaleSheetLayoutView="100" zoomScalePageLayoutView="0" workbookViewId="0" topLeftCell="B1">
      <selection activeCell="B1" sqref="B1:D1"/>
    </sheetView>
  </sheetViews>
  <sheetFormatPr defaultColWidth="9.140625" defaultRowHeight="15"/>
  <cols>
    <col min="1" max="1" width="22.57421875" style="0" customWidth="1"/>
    <col min="2" max="2" width="56.28125" style="0" customWidth="1"/>
    <col min="3" max="4" width="9.140625" style="0" hidden="1" customWidth="1"/>
  </cols>
  <sheetData>
    <row r="1" spans="1:4" ht="180.75" customHeight="1">
      <c r="A1" s="226"/>
      <c r="B1" s="261" t="s">
        <v>118</v>
      </c>
      <c r="C1" s="262"/>
      <c r="D1" s="262"/>
    </row>
    <row r="2" spans="1:2" ht="45.75" customHeight="1">
      <c r="A2" s="279" t="s">
        <v>171</v>
      </c>
      <c r="B2" s="280"/>
    </row>
    <row r="3" spans="1:2" ht="20.25" customHeight="1">
      <c r="A3" s="279" t="s">
        <v>202</v>
      </c>
      <c r="B3" s="279"/>
    </row>
    <row r="4" ht="15.75" thickBot="1"/>
    <row r="5" spans="1:2" ht="21.75" customHeight="1">
      <c r="A5" s="193" t="s">
        <v>327</v>
      </c>
      <c r="B5" s="194" t="s">
        <v>326</v>
      </c>
    </row>
    <row r="6" spans="1:2" ht="36.75" customHeight="1" thickBot="1">
      <c r="A6" s="5" t="s">
        <v>50</v>
      </c>
      <c r="B6" s="6" t="s">
        <v>52</v>
      </c>
    </row>
  </sheetData>
  <sheetProtection/>
  <mergeCells count="3">
    <mergeCell ref="A2:B2"/>
    <mergeCell ref="A3:B3"/>
    <mergeCell ref="B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8"/>
  <sheetViews>
    <sheetView view="pageBreakPreview" zoomScaleSheetLayoutView="100" zoomScalePageLayoutView="0" workbookViewId="0" topLeftCell="A1">
      <selection activeCell="D1" sqref="D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9" customWidth="1"/>
    <col min="6" max="6" width="15.421875" style="7" customWidth="1"/>
    <col min="7" max="7" width="15.421875" style="106" customWidth="1"/>
    <col min="8" max="8" width="19.57421875" style="2" customWidth="1"/>
  </cols>
  <sheetData>
    <row r="1" spans="1:7" ht="153" customHeight="1">
      <c r="A1" s="261"/>
      <c r="B1" s="262"/>
      <c r="C1" s="262"/>
      <c r="D1" s="261" t="s">
        <v>118</v>
      </c>
      <c r="E1" s="262"/>
      <c r="F1" s="262"/>
      <c r="G1" s="100"/>
    </row>
    <row r="2" spans="1:7" ht="45" customHeight="1">
      <c r="A2" s="281" t="s">
        <v>207</v>
      </c>
      <c r="B2" s="281"/>
      <c r="C2" s="281"/>
      <c r="D2" s="281"/>
      <c r="E2" s="281"/>
      <c r="F2" s="281"/>
      <c r="G2" s="101"/>
    </row>
    <row r="3" spans="6:7" ht="15">
      <c r="F3" s="1" t="s">
        <v>417</v>
      </c>
      <c r="G3" s="102"/>
    </row>
    <row r="4" spans="1:7" ht="15.75">
      <c r="A4" s="195" t="s">
        <v>328</v>
      </c>
      <c r="B4" s="195" t="s">
        <v>330</v>
      </c>
      <c r="C4" s="282" t="s">
        <v>332</v>
      </c>
      <c r="D4" s="282" t="s">
        <v>333</v>
      </c>
      <c r="E4" s="283" t="s">
        <v>334</v>
      </c>
      <c r="F4" s="196" t="s">
        <v>335</v>
      </c>
      <c r="G4" s="97"/>
    </row>
    <row r="5" spans="1:7" ht="16.5" customHeight="1">
      <c r="A5" s="195" t="s">
        <v>329</v>
      </c>
      <c r="B5" s="195" t="s">
        <v>331</v>
      </c>
      <c r="C5" s="282"/>
      <c r="D5" s="282"/>
      <c r="E5" s="283"/>
      <c r="F5" s="196" t="s">
        <v>336</v>
      </c>
      <c r="G5" s="97"/>
    </row>
    <row r="6" spans="1:7" ht="15">
      <c r="A6" s="195"/>
      <c r="B6" s="195" t="s">
        <v>329</v>
      </c>
      <c r="C6" s="282"/>
      <c r="D6" s="282"/>
      <c r="E6" s="283"/>
      <c r="F6" s="197" t="s">
        <v>177</v>
      </c>
      <c r="G6" s="103"/>
    </row>
    <row r="7" spans="1:8" s="20" customFormat="1" ht="21" customHeight="1">
      <c r="A7" s="60" t="s">
        <v>357</v>
      </c>
      <c r="B7" s="60"/>
      <c r="C7" s="163"/>
      <c r="D7" s="163"/>
      <c r="E7" s="61" t="s">
        <v>467</v>
      </c>
      <c r="F7" s="62">
        <f>SUM(F8+F13+F30+F25)</f>
        <v>8102647</v>
      </c>
      <c r="G7" s="104"/>
      <c r="H7" s="108"/>
    </row>
    <row r="8" spans="1:8" s="20" customFormat="1" ht="33" customHeight="1">
      <c r="A8" s="13" t="s">
        <v>357</v>
      </c>
      <c r="B8" s="13" t="s">
        <v>359</v>
      </c>
      <c r="C8" s="162"/>
      <c r="D8" s="162"/>
      <c r="E8" s="54" t="s">
        <v>468</v>
      </c>
      <c r="F8" s="25">
        <f>F9</f>
        <v>778200</v>
      </c>
      <c r="G8" s="98"/>
      <c r="H8" s="108"/>
    </row>
    <row r="9" spans="1:7" ht="44.25" customHeight="1">
      <c r="A9" s="13" t="s">
        <v>357</v>
      </c>
      <c r="B9" s="13" t="s">
        <v>359</v>
      </c>
      <c r="C9" s="162" t="s">
        <v>389</v>
      </c>
      <c r="D9" s="162"/>
      <c r="E9" s="54" t="s">
        <v>58</v>
      </c>
      <c r="F9" s="25">
        <f>F10</f>
        <v>778200</v>
      </c>
      <c r="G9" s="98"/>
    </row>
    <row r="10" spans="1:7" ht="41.25" customHeight="1">
      <c r="A10" s="13" t="s">
        <v>357</v>
      </c>
      <c r="B10" s="13" t="s">
        <v>359</v>
      </c>
      <c r="C10" s="162" t="s">
        <v>388</v>
      </c>
      <c r="D10" s="162"/>
      <c r="E10" s="54" t="s">
        <v>86</v>
      </c>
      <c r="F10" s="25">
        <f>F11</f>
        <v>778200</v>
      </c>
      <c r="G10" s="98"/>
    </row>
    <row r="11" spans="1:7" ht="19.5" customHeight="1">
      <c r="A11" s="13" t="s">
        <v>357</v>
      </c>
      <c r="B11" s="13" t="s">
        <v>359</v>
      </c>
      <c r="C11" s="162" t="s">
        <v>405</v>
      </c>
      <c r="D11" s="162"/>
      <c r="E11" s="54" t="s">
        <v>87</v>
      </c>
      <c r="F11" s="25">
        <f>F12</f>
        <v>778200</v>
      </c>
      <c r="G11" s="98"/>
    </row>
    <row r="12" spans="1:7" ht="29.25" customHeight="1">
      <c r="A12" s="17" t="s">
        <v>357</v>
      </c>
      <c r="B12" s="17" t="s">
        <v>359</v>
      </c>
      <c r="C12" s="164" t="s">
        <v>405</v>
      </c>
      <c r="D12" s="164" t="s">
        <v>296</v>
      </c>
      <c r="E12" s="128" t="s">
        <v>300</v>
      </c>
      <c r="F12" s="26">
        <v>778200</v>
      </c>
      <c r="G12" s="98"/>
    </row>
    <row r="13" spans="1:8" s="20" customFormat="1" ht="43.5" customHeight="1">
      <c r="A13" s="13" t="s">
        <v>357</v>
      </c>
      <c r="B13" s="13" t="s">
        <v>361</v>
      </c>
      <c r="C13" s="162"/>
      <c r="D13" s="162"/>
      <c r="E13" s="54" t="s">
        <v>470</v>
      </c>
      <c r="F13" s="25">
        <f>F14+F24</f>
        <v>2626657</v>
      </c>
      <c r="G13" s="98"/>
      <c r="H13" s="108"/>
    </row>
    <row r="14" spans="1:8" s="21" customFormat="1" ht="41.25" customHeight="1">
      <c r="A14" s="13" t="s">
        <v>357</v>
      </c>
      <c r="B14" s="13" t="s">
        <v>361</v>
      </c>
      <c r="C14" s="162" t="s">
        <v>389</v>
      </c>
      <c r="D14" s="162"/>
      <c r="E14" s="54" t="s">
        <v>89</v>
      </c>
      <c r="F14" s="25">
        <f>F15</f>
        <v>2625657</v>
      </c>
      <c r="G14" s="98"/>
      <c r="H14" s="109"/>
    </row>
    <row r="15" spans="1:7" ht="42" customHeight="1">
      <c r="A15" s="13" t="s">
        <v>357</v>
      </c>
      <c r="B15" s="13" t="s">
        <v>361</v>
      </c>
      <c r="C15" s="162" t="s">
        <v>388</v>
      </c>
      <c r="D15" s="162"/>
      <c r="E15" s="54" t="s">
        <v>76</v>
      </c>
      <c r="F15" s="25">
        <f>F16+F21</f>
        <v>2625657</v>
      </c>
      <c r="G15" s="98"/>
    </row>
    <row r="16" spans="1:7" ht="22.5" customHeight="1">
      <c r="A16" s="13" t="s">
        <v>357</v>
      </c>
      <c r="B16" s="13" t="s">
        <v>361</v>
      </c>
      <c r="C16" s="162" t="s">
        <v>406</v>
      </c>
      <c r="D16" s="162"/>
      <c r="E16" s="54" t="s">
        <v>472</v>
      </c>
      <c r="F16" s="25">
        <f>SUM(F17:F20)</f>
        <v>2605533</v>
      </c>
      <c r="G16" s="98"/>
    </row>
    <row r="17" spans="1:7" ht="29.25" customHeight="1">
      <c r="A17" s="17" t="s">
        <v>357</v>
      </c>
      <c r="B17" s="17" t="s">
        <v>361</v>
      </c>
      <c r="C17" s="164" t="s">
        <v>406</v>
      </c>
      <c r="D17" s="164" t="s">
        <v>296</v>
      </c>
      <c r="E17" s="128" t="s">
        <v>300</v>
      </c>
      <c r="F17" s="26">
        <v>1268500</v>
      </c>
      <c r="G17" s="98"/>
    </row>
    <row r="18" spans="1:8" s="21" customFormat="1" ht="24.75" customHeight="1">
      <c r="A18" s="17" t="s">
        <v>357</v>
      </c>
      <c r="B18" s="17" t="s">
        <v>361</v>
      </c>
      <c r="C18" s="164" t="s">
        <v>406</v>
      </c>
      <c r="D18" s="164" t="s">
        <v>294</v>
      </c>
      <c r="E18" s="128" t="s">
        <v>303</v>
      </c>
      <c r="F18" s="26">
        <v>1332731</v>
      </c>
      <c r="G18" s="98"/>
      <c r="H18" s="109"/>
    </row>
    <row r="19" spans="1:8" ht="22.5" customHeight="1">
      <c r="A19" s="17" t="s">
        <v>357</v>
      </c>
      <c r="B19" s="17" t="s">
        <v>361</v>
      </c>
      <c r="C19" s="164" t="s">
        <v>406</v>
      </c>
      <c r="D19" s="164" t="s">
        <v>297</v>
      </c>
      <c r="E19" s="55" t="s">
        <v>305</v>
      </c>
      <c r="F19" s="26">
        <v>0</v>
      </c>
      <c r="G19" s="98"/>
      <c r="H19" s="110"/>
    </row>
    <row r="20" spans="1:8" ht="29.25" customHeight="1">
      <c r="A20" s="17" t="s">
        <v>357</v>
      </c>
      <c r="B20" s="17" t="s">
        <v>361</v>
      </c>
      <c r="C20" s="164" t="s">
        <v>406</v>
      </c>
      <c r="D20" s="164" t="s">
        <v>298</v>
      </c>
      <c r="E20" s="55" t="s">
        <v>304</v>
      </c>
      <c r="F20" s="26">
        <v>4302</v>
      </c>
      <c r="G20" s="98"/>
      <c r="H20" s="110"/>
    </row>
    <row r="21" spans="1:8" ht="51" customHeight="1">
      <c r="A21" s="13" t="s">
        <v>357</v>
      </c>
      <c r="B21" s="13" t="s">
        <v>361</v>
      </c>
      <c r="C21" s="162" t="s">
        <v>208</v>
      </c>
      <c r="D21" s="162"/>
      <c r="E21" s="54" t="s">
        <v>209</v>
      </c>
      <c r="F21" s="25">
        <f>F22</f>
        <v>20124</v>
      </c>
      <c r="G21" s="98"/>
      <c r="H21" s="110"/>
    </row>
    <row r="22" spans="1:8" ht="29.25" customHeight="1">
      <c r="A22" s="17" t="s">
        <v>357</v>
      </c>
      <c r="B22" s="17" t="s">
        <v>361</v>
      </c>
      <c r="C22" s="164" t="s">
        <v>208</v>
      </c>
      <c r="D22" s="164" t="s">
        <v>294</v>
      </c>
      <c r="E22" s="128" t="s">
        <v>303</v>
      </c>
      <c r="F22" s="26">
        <v>20124</v>
      </c>
      <c r="G22" s="98"/>
      <c r="H22" s="110"/>
    </row>
    <row r="23" spans="1:8" ht="40.5" customHeight="1">
      <c r="A23" s="13" t="s">
        <v>357</v>
      </c>
      <c r="B23" s="13" t="s">
        <v>361</v>
      </c>
      <c r="C23" s="162" t="s">
        <v>139</v>
      </c>
      <c r="D23" s="162"/>
      <c r="E23" s="54" t="s">
        <v>140</v>
      </c>
      <c r="F23" s="25">
        <f>F24</f>
        <v>1000</v>
      </c>
      <c r="G23" s="98"/>
      <c r="H23" s="110"/>
    </row>
    <row r="24" spans="1:8" ht="29.25" customHeight="1">
      <c r="A24" s="17" t="s">
        <v>357</v>
      </c>
      <c r="B24" s="17" t="s">
        <v>361</v>
      </c>
      <c r="C24" s="164" t="s">
        <v>139</v>
      </c>
      <c r="D24" s="164" t="s">
        <v>294</v>
      </c>
      <c r="E24" s="128" t="s">
        <v>303</v>
      </c>
      <c r="F24" s="26">
        <v>1000</v>
      </c>
      <c r="G24" s="98"/>
      <c r="H24" s="110"/>
    </row>
    <row r="25" spans="1:8" s="21" customFormat="1" ht="15.75">
      <c r="A25" s="95" t="s">
        <v>357</v>
      </c>
      <c r="B25" s="95" t="s">
        <v>498</v>
      </c>
      <c r="C25" s="96"/>
      <c r="D25" s="96"/>
      <c r="E25" s="94" t="s">
        <v>279</v>
      </c>
      <c r="F25" s="25">
        <f>F26</f>
        <v>50000</v>
      </c>
      <c r="G25" s="98"/>
      <c r="H25" s="93"/>
    </row>
    <row r="26" spans="1:8" s="21" customFormat="1" ht="36" customHeight="1">
      <c r="A26" s="161" t="s">
        <v>357</v>
      </c>
      <c r="B26" s="161" t="s">
        <v>498</v>
      </c>
      <c r="C26" s="165" t="s">
        <v>389</v>
      </c>
      <c r="D26" s="165"/>
      <c r="E26" s="129" t="s">
        <v>53</v>
      </c>
      <c r="F26" s="25">
        <f>F27</f>
        <v>50000</v>
      </c>
      <c r="G26" s="98"/>
      <c r="H26" s="93"/>
    </row>
    <row r="27" spans="1:8" s="21" customFormat="1" ht="40.5" customHeight="1">
      <c r="A27" s="161" t="s">
        <v>357</v>
      </c>
      <c r="B27" s="161" t="s">
        <v>498</v>
      </c>
      <c r="C27" s="165" t="s">
        <v>388</v>
      </c>
      <c r="D27" s="165"/>
      <c r="E27" s="129" t="s">
        <v>54</v>
      </c>
      <c r="F27" s="25">
        <f>F28</f>
        <v>50000</v>
      </c>
      <c r="G27" s="98"/>
      <c r="H27" s="93"/>
    </row>
    <row r="28" spans="1:8" s="21" customFormat="1" ht="21.75" customHeight="1">
      <c r="A28" s="161" t="s">
        <v>357</v>
      </c>
      <c r="B28" s="161" t="s">
        <v>498</v>
      </c>
      <c r="C28" s="165" t="s">
        <v>281</v>
      </c>
      <c r="D28" s="165"/>
      <c r="E28" s="129" t="s">
        <v>280</v>
      </c>
      <c r="F28" s="25">
        <f>F29</f>
        <v>50000</v>
      </c>
      <c r="G28" s="98"/>
      <c r="H28" s="93"/>
    </row>
    <row r="29" spans="1:8" s="21" customFormat="1" ht="21" customHeight="1">
      <c r="A29" s="161" t="s">
        <v>357</v>
      </c>
      <c r="B29" s="161" t="s">
        <v>498</v>
      </c>
      <c r="C29" s="165" t="s">
        <v>281</v>
      </c>
      <c r="D29" s="165" t="s">
        <v>283</v>
      </c>
      <c r="E29" s="129" t="s">
        <v>282</v>
      </c>
      <c r="F29" s="25">
        <v>50000</v>
      </c>
      <c r="G29" s="98"/>
      <c r="H29" s="93"/>
    </row>
    <row r="30" spans="1:7" ht="21" customHeight="1">
      <c r="A30" s="46" t="s">
        <v>357</v>
      </c>
      <c r="B30" s="46">
        <v>13</v>
      </c>
      <c r="C30" s="166"/>
      <c r="D30" s="166"/>
      <c r="E30" s="56" t="s">
        <v>339</v>
      </c>
      <c r="F30" s="48">
        <f>F34+F37+F31</f>
        <v>4647790</v>
      </c>
      <c r="G30" s="99"/>
    </row>
    <row r="31" spans="1:7" ht="38.25">
      <c r="A31" s="46" t="s">
        <v>357</v>
      </c>
      <c r="B31" s="46" t="s">
        <v>491</v>
      </c>
      <c r="C31" s="166" t="s">
        <v>143</v>
      </c>
      <c r="D31" s="166"/>
      <c r="E31" s="56" t="s">
        <v>144</v>
      </c>
      <c r="F31" s="48">
        <f>F32</f>
        <v>1000</v>
      </c>
      <c r="G31" s="99"/>
    </row>
    <row r="32" spans="1:7" ht="25.5">
      <c r="A32" s="46" t="s">
        <v>357</v>
      </c>
      <c r="B32" s="46" t="s">
        <v>491</v>
      </c>
      <c r="C32" s="166" t="s">
        <v>154</v>
      </c>
      <c r="D32" s="166"/>
      <c r="E32" s="56" t="s">
        <v>145</v>
      </c>
      <c r="F32" s="48">
        <f>F33</f>
        <v>1000</v>
      </c>
      <c r="G32" s="99"/>
    </row>
    <row r="33" spans="1:7" ht="25.5">
      <c r="A33" s="43" t="s">
        <v>357</v>
      </c>
      <c r="B33" s="43" t="s">
        <v>491</v>
      </c>
      <c r="C33" s="170" t="s">
        <v>143</v>
      </c>
      <c r="D33" s="170" t="s">
        <v>294</v>
      </c>
      <c r="E33" s="128" t="s">
        <v>303</v>
      </c>
      <c r="F33" s="49">
        <v>1000</v>
      </c>
      <c r="G33" s="99"/>
    </row>
    <row r="34" spans="1:7" ht="25.5">
      <c r="A34" s="13" t="s">
        <v>357</v>
      </c>
      <c r="B34" s="13">
        <v>13</v>
      </c>
      <c r="C34" s="162" t="s">
        <v>55</v>
      </c>
      <c r="D34" s="162"/>
      <c r="E34" s="150" t="s">
        <v>178</v>
      </c>
      <c r="F34" s="25">
        <f>F35</f>
        <v>30000</v>
      </c>
      <c r="G34" s="98"/>
    </row>
    <row r="35" spans="1:7" ht="29.25" customHeight="1">
      <c r="A35" s="13" t="s">
        <v>357</v>
      </c>
      <c r="B35" s="13" t="s">
        <v>409</v>
      </c>
      <c r="C35" s="162" t="s">
        <v>56</v>
      </c>
      <c r="D35" s="162"/>
      <c r="E35" s="54" t="s">
        <v>57</v>
      </c>
      <c r="F35" s="25">
        <f>F36</f>
        <v>30000</v>
      </c>
      <c r="G35" s="98"/>
    </row>
    <row r="36" spans="1:7" ht="27.75" customHeight="1">
      <c r="A36" s="17" t="s">
        <v>357</v>
      </c>
      <c r="B36" s="17" t="s">
        <v>491</v>
      </c>
      <c r="C36" s="164" t="s">
        <v>56</v>
      </c>
      <c r="D36" s="164" t="s">
        <v>294</v>
      </c>
      <c r="E36" s="128" t="s">
        <v>303</v>
      </c>
      <c r="F36" s="26">
        <v>30000</v>
      </c>
      <c r="G36" s="98"/>
    </row>
    <row r="37" spans="1:7" ht="40.5" customHeight="1">
      <c r="A37" s="13" t="s">
        <v>357</v>
      </c>
      <c r="B37" s="13">
        <v>13</v>
      </c>
      <c r="C37" s="162" t="s">
        <v>389</v>
      </c>
      <c r="D37" s="162"/>
      <c r="E37" s="54" t="s">
        <v>58</v>
      </c>
      <c r="F37" s="25">
        <f>F38</f>
        <v>4616790</v>
      </c>
      <c r="G37" s="98"/>
    </row>
    <row r="38" spans="1:7" ht="39" customHeight="1">
      <c r="A38" s="13" t="s">
        <v>357</v>
      </c>
      <c r="B38" s="13">
        <v>13</v>
      </c>
      <c r="C38" s="162" t="s">
        <v>388</v>
      </c>
      <c r="D38" s="162"/>
      <c r="E38" s="54" t="s">
        <v>59</v>
      </c>
      <c r="F38" s="25">
        <f>F42+F39</f>
        <v>4616790</v>
      </c>
      <c r="G38" s="98"/>
    </row>
    <row r="39" spans="1:7" ht="28.5" customHeight="1">
      <c r="A39" s="13" t="s">
        <v>357</v>
      </c>
      <c r="B39" s="13">
        <v>13</v>
      </c>
      <c r="C39" s="162" t="s">
        <v>408</v>
      </c>
      <c r="D39" s="162"/>
      <c r="E39" s="54" t="s">
        <v>503</v>
      </c>
      <c r="F39" s="25">
        <f>SUM(F40:F41)</f>
        <v>4566790</v>
      </c>
      <c r="G39" s="98"/>
    </row>
    <row r="40" spans="1:7" ht="28.5" customHeight="1">
      <c r="A40" s="17" t="s">
        <v>357</v>
      </c>
      <c r="B40" s="17" t="s">
        <v>491</v>
      </c>
      <c r="C40" s="164" t="s">
        <v>408</v>
      </c>
      <c r="D40" s="164" t="s">
        <v>296</v>
      </c>
      <c r="E40" s="128" t="s">
        <v>300</v>
      </c>
      <c r="F40" s="26">
        <v>3571790</v>
      </c>
      <c r="G40" s="98"/>
    </row>
    <row r="41" spans="1:8" s="21" customFormat="1" ht="42.75" customHeight="1">
      <c r="A41" s="17" t="s">
        <v>357</v>
      </c>
      <c r="B41" s="17" t="s">
        <v>491</v>
      </c>
      <c r="C41" s="164" t="s">
        <v>408</v>
      </c>
      <c r="D41" s="164" t="s">
        <v>294</v>
      </c>
      <c r="E41" s="128" t="s">
        <v>303</v>
      </c>
      <c r="F41" s="26">
        <v>995000</v>
      </c>
      <c r="G41" s="98"/>
      <c r="H41" s="109"/>
    </row>
    <row r="42" spans="1:7" ht="29.25" customHeight="1">
      <c r="A42" s="13" t="s">
        <v>357</v>
      </c>
      <c r="B42" s="13">
        <v>13</v>
      </c>
      <c r="C42" s="162" t="s">
        <v>407</v>
      </c>
      <c r="D42" s="162"/>
      <c r="E42" s="54" t="s">
        <v>374</v>
      </c>
      <c r="F42" s="25">
        <f>SUM(F43:F45)</f>
        <v>50000</v>
      </c>
      <c r="G42" s="98"/>
    </row>
    <row r="43" spans="1:7" ht="29.25" customHeight="1">
      <c r="A43" s="17" t="s">
        <v>357</v>
      </c>
      <c r="B43" s="17" t="s">
        <v>491</v>
      </c>
      <c r="C43" s="164" t="s">
        <v>407</v>
      </c>
      <c r="D43" s="164" t="s">
        <v>294</v>
      </c>
      <c r="E43" s="128" t="s">
        <v>303</v>
      </c>
      <c r="F43" s="26">
        <v>50000</v>
      </c>
      <c r="G43" s="98"/>
    </row>
    <row r="44" spans="1:7" ht="15.75">
      <c r="A44" s="17" t="s">
        <v>357</v>
      </c>
      <c r="B44" s="17" t="s">
        <v>491</v>
      </c>
      <c r="C44" s="164" t="s">
        <v>407</v>
      </c>
      <c r="D44" s="164" t="s">
        <v>297</v>
      </c>
      <c r="E44" s="128" t="s">
        <v>314</v>
      </c>
      <c r="F44" s="26">
        <v>0</v>
      </c>
      <c r="G44" s="98"/>
    </row>
    <row r="45" spans="1:8" ht="21" customHeight="1">
      <c r="A45" s="17" t="s">
        <v>357</v>
      </c>
      <c r="B45" s="17" t="s">
        <v>491</v>
      </c>
      <c r="C45" s="164" t="s">
        <v>407</v>
      </c>
      <c r="D45" s="164" t="s">
        <v>298</v>
      </c>
      <c r="E45" s="55" t="s">
        <v>304</v>
      </c>
      <c r="F45" s="26">
        <v>0</v>
      </c>
      <c r="G45" s="98"/>
      <c r="H45" s="93"/>
    </row>
    <row r="46" spans="1:7" ht="20.25" customHeight="1">
      <c r="A46" s="60" t="s">
        <v>359</v>
      </c>
      <c r="B46" s="60"/>
      <c r="C46" s="163"/>
      <c r="D46" s="163"/>
      <c r="E46" s="61" t="s">
        <v>340</v>
      </c>
      <c r="F46" s="62">
        <f>F47</f>
        <v>210600</v>
      </c>
      <c r="G46" s="105"/>
    </row>
    <row r="47" spans="1:7" ht="18.75" customHeight="1">
      <c r="A47" s="13" t="s">
        <v>359</v>
      </c>
      <c r="B47" s="13" t="s">
        <v>360</v>
      </c>
      <c r="C47" s="162"/>
      <c r="D47" s="162"/>
      <c r="E47" s="54" t="s">
        <v>474</v>
      </c>
      <c r="F47" s="25">
        <f>F48</f>
        <v>210600</v>
      </c>
      <c r="G47" s="98"/>
    </row>
    <row r="48" spans="1:7" ht="43.5" customHeight="1">
      <c r="A48" s="13" t="s">
        <v>359</v>
      </c>
      <c r="B48" s="13" t="s">
        <v>360</v>
      </c>
      <c r="C48" s="162" t="s">
        <v>389</v>
      </c>
      <c r="D48" s="162"/>
      <c r="E48" s="54" t="s">
        <v>58</v>
      </c>
      <c r="F48" s="25">
        <f>F49</f>
        <v>210600</v>
      </c>
      <c r="G48" s="98"/>
    </row>
    <row r="49" spans="1:7" ht="40.5" customHeight="1">
      <c r="A49" s="13" t="s">
        <v>359</v>
      </c>
      <c r="B49" s="13" t="s">
        <v>360</v>
      </c>
      <c r="C49" s="162" t="s">
        <v>388</v>
      </c>
      <c r="D49" s="162"/>
      <c r="E49" s="54" t="s">
        <v>76</v>
      </c>
      <c r="F49" s="25">
        <f>F50</f>
        <v>210600</v>
      </c>
      <c r="G49" s="98"/>
    </row>
    <row r="50" spans="1:7" ht="29.25" customHeight="1">
      <c r="A50" s="13" t="s">
        <v>359</v>
      </c>
      <c r="B50" s="13" t="s">
        <v>360</v>
      </c>
      <c r="C50" s="162" t="s">
        <v>391</v>
      </c>
      <c r="D50" s="162"/>
      <c r="E50" s="54" t="s">
        <v>475</v>
      </c>
      <c r="F50" s="25">
        <f>SUM(F51:F52)</f>
        <v>210600</v>
      </c>
      <c r="G50" s="98"/>
    </row>
    <row r="51" spans="1:7" ht="29.25" customHeight="1">
      <c r="A51" s="17" t="s">
        <v>359</v>
      </c>
      <c r="B51" s="17" t="s">
        <v>360</v>
      </c>
      <c r="C51" s="164" t="s">
        <v>391</v>
      </c>
      <c r="D51" s="164" t="s">
        <v>296</v>
      </c>
      <c r="E51" s="128" t="s">
        <v>300</v>
      </c>
      <c r="F51" s="26">
        <v>210600</v>
      </c>
      <c r="G51" s="98"/>
    </row>
    <row r="52" spans="1:8" s="21" customFormat="1" ht="30" customHeight="1">
      <c r="A52" s="17" t="s">
        <v>359</v>
      </c>
      <c r="B52" s="17" t="s">
        <v>360</v>
      </c>
      <c r="C52" s="164" t="s">
        <v>391</v>
      </c>
      <c r="D52" s="164" t="s">
        <v>294</v>
      </c>
      <c r="E52" s="128" t="s">
        <v>303</v>
      </c>
      <c r="F52" s="179">
        <v>0</v>
      </c>
      <c r="G52" s="98"/>
      <c r="H52" s="109"/>
    </row>
    <row r="53" spans="1:7" ht="40.5" customHeight="1">
      <c r="A53" s="60" t="s">
        <v>360</v>
      </c>
      <c r="B53" s="60"/>
      <c r="C53" s="163"/>
      <c r="D53" s="163"/>
      <c r="E53" s="61" t="s">
        <v>476</v>
      </c>
      <c r="F53" s="62">
        <f>F54+F62</f>
        <v>589020</v>
      </c>
      <c r="G53" s="105"/>
    </row>
    <row r="54" spans="1:7" ht="31.5" customHeight="1">
      <c r="A54" s="13" t="s">
        <v>360</v>
      </c>
      <c r="B54" s="13">
        <v>10</v>
      </c>
      <c r="C54" s="162"/>
      <c r="D54" s="162"/>
      <c r="E54" s="54" t="s">
        <v>172</v>
      </c>
      <c r="F54" s="25">
        <f>F55</f>
        <v>559020</v>
      </c>
      <c r="G54" s="98"/>
    </row>
    <row r="55" spans="1:7" ht="42" customHeight="1">
      <c r="A55" s="13" t="s">
        <v>360</v>
      </c>
      <c r="B55" s="13" t="s">
        <v>492</v>
      </c>
      <c r="C55" s="167" t="s">
        <v>312</v>
      </c>
      <c r="D55" s="162"/>
      <c r="E55" s="131" t="s">
        <v>179</v>
      </c>
      <c r="F55" s="25">
        <f>F56</f>
        <v>559020</v>
      </c>
      <c r="G55" s="98"/>
    </row>
    <row r="56" spans="1:7" ht="41.25" customHeight="1">
      <c r="A56" s="13" t="s">
        <v>360</v>
      </c>
      <c r="B56" s="13" t="s">
        <v>492</v>
      </c>
      <c r="C56" s="167" t="s">
        <v>310</v>
      </c>
      <c r="D56" s="162"/>
      <c r="E56" s="214" t="s">
        <v>60</v>
      </c>
      <c r="F56" s="25">
        <f>F57+F58+F60</f>
        <v>559020</v>
      </c>
      <c r="G56" s="98"/>
    </row>
    <row r="57" spans="1:7" ht="27" customHeight="1">
      <c r="A57" s="17" t="s">
        <v>360</v>
      </c>
      <c r="B57" s="17" t="s">
        <v>492</v>
      </c>
      <c r="C57" s="168" t="s">
        <v>311</v>
      </c>
      <c r="D57" s="164" t="s">
        <v>294</v>
      </c>
      <c r="E57" s="130" t="s">
        <v>338</v>
      </c>
      <c r="F57" s="26">
        <v>221000</v>
      </c>
      <c r="G57" s="98"/>
    </row>
    <row r="58" spans="1:7" ht="27" customHeight="1">
      <c r="A58" s="13" t="s">
        <v>360</v>
      </c>
      <c r="B58" s="13" t="s">
        <v>492</v>
      </c>
      <c r="C58" s="167" t="s">
        <v>210</v>
      </c>
      <c r="D58" s="162"/>
      <c r="E58" s="250" t="s">
        <v>211</v>
      </c>
      <c r="F58" s="25">
        <f>F59</f>
        <v>282420</v>
      </c>
      <c r="G58" s="98"/>
    </row>
    <row r="59" spans="1:7" ht="27" customHeight="1">
      <c r="A59" s="17" t="s">
        <v>360</v>
      </c>
      <c r="B59" s="17" t="s">
        <v>492</v>
      </c>
      <c r="C59" s="168" t="s">
        <v>210</v>
      </c>
      <c r="D59" s="164" t="s">
        <v>294</v>
      </c>
      <c r="E59" s="130" t="s">
        <v>338</v>
      </c>
      <c r="F59" s="26">
        <v>282420</v>
      </c>
      <c r="G59" s="98"/>
    </row>
    <row r="60" spans="1:7" ht="27" customHeight="1">
      <c r="A60" s="13" t="s">
        <v>360</v>
      </c>
      <c r="B60" s="13" t="s">
        <v>492</v>
      </c>
      <c r="C60" s="167" t="s">
        <v>212</v>
      </c>
      <c r="D60" s="162"/>
      <c r="E60" s="250" t="s">
        <v>213</v>
      </c>
      <c r="F60" s="25">
        <f>F61</f>
        <v>55600</v>
      </c>
      <c r="G60" s="98"/>
    </row>
    <row r="61" spans="1:7" ht="27" customHeight="1">
      <c r="A61" s="17" t="s">
        <v>360</v>
      </c>
      <c r="B61" s="17" t="s">
        <v>492</v>
      </c>
      <c r="C61" s="168" t="s">
        <v>212</v>
      </c>
      <c r="D61" s="164" t="s">
        <v>294</v>
      </c>
      <c r="E61" s="130" t="s">
        <v>338</v>
      </c>
      <c r="F61" s="26">
        <v>55600</v>
      </c>
      <c r="G61" s="98"/>
    </row>
    <row r="62" spans="1:7" ht="41.25" customHeight="1">
      <c r="A62" s="13" t="s">
        <v>360</v>
      </c>
      <c r="B62" s="13" t="s">
        <v>492</v>
      </c>
      <c r="C62" s="162" t="s">
        <v>389</v>
      </c>
      <c r="D62" s="162"/>
      <c r="E62" s="54" t="s">
        <v>58</v>
      </c>
      <c r="F62" s="25">
        <f>F63</f>
        <v>30000</v>
      </c>
      <c r="G62" s="105"/>
    </row>
    <row r="63" spans="1:7" ht="36.75" customHeight="1">
      <c r="A63" s="13" t="s">
        <v>360</v>
      </c>
      <c r="B63" s="13" t="s">
        <v>492</v>
      </c>
      <c r="C63" s="162" t="s">
        <v>388</v>
      </c>
      <c r="D63" s="162"/>
      <c r="E63" s="54" t="s">
        <v>76</v>
      </c>
      <c r="F63" s="25">
        <f>F64</f>
        <v>30000</v>
      </c>
      <c r="G63" s="98"/>
    </row>
    <row r="64" spans="1:7" ht="44.25" customHeight="1">
      <c r="A64" s="13" t="s">
        <v>360</v>
      </c>
      <c r="B64" s="13" t="s">
        <v>492</v>
      </c>
      <c r="C64" s="162" t="s">
        <v>397</v>
      </c>
      <c r="D64" s="162"/>
      <c r="E64" s="54" t="s">
        <v>477</v>
      </c>
      <c r="F64" s="25">
        <f>F65</f>
        <v>30000</v>
      </c>
      <c r="G64" s="98"/>
    </row>
    <row r="65" spans="1:7" ht="30" customHeight="1">
      <c r="A65" s="17" t="s">
        <v>360</v>
      </c>
      <c r="B65" s="17" t="s">
        <v>492</v>
      </c>
      <c r="C65" s="164" t="s">
        <v>397</v>
      </c>
      <c r="D65" s="164" t="s">
        <v>294</v>
      </c>
      <c r="E65" s="128" t="s">
        <v>303</v>
      </c>
      <c r="F65" s="26">
        <v>30000</v>
      </c>
      <c r="G65" s="98"/>
    </row>
    <row r="66" spans="1:7" ht="30" customHeight="1">
      <c r="A66" s="60" t="s">
        <v>361</v>
      </c>
      <c r="B66" s="60"/>
      <c r="C66" s="163"/>
      <c r="D66" s="163"/>
      <c r="E66" s="61" t="s">
        <v>342</v>
      </c>
      <c r="F66" s="62">
        <f>F67+F72+F83</f>
        <v>6442700</v>
      </c>
      <c r="G66" s="98"/>
    </row>
    <row r="67" spans="1:7" ht="30" customHeight="1">
      <c r="A67" s="13" t="s">
        <v>361</v>
      </c>
      <c r="B67" s="13" t="s">
        <v>357</v>
      </c>
      <c r="C67" s="162"/>
      <c r="D67" s="162"/>
      <c r="E67" s="54" t="s">
        <v>343</v>
      </c>
      <c r="F67" s="25">
        <f>F68</f>
        <v>40000</v>
      </c>
      <c r="G67" s="98"/>
    </row>
    <row r="68" spans="1:7" ht="38.25">
      <c r="A68" s="13" t="s">
        <v>361</v>
      </c>
      <c r="B68" s="13" t="s">
        <v>357</v>
      </c>
      <c r="C68" s="162" t="s">
        <v>379</v>
      </c>
      <c r="D68" s="162"/>
      <c r="E68" s="113" t="s">
        <v>173</v>
      </c>
      <c r="F68" s="25">
        <f>F69</f>
        <v>40000</v>
      </c>
      <c r="G68" s="98"/>
    </row>
    <row r="69" spans="1:7" ht="29.25" customHeight="1">
      <c r="A69" s="13" t="s">
        <v>361</v>
      </c>
      <c r="B69" s="13" t="s">
        <v>357</v>
      </c>
      <c r="C69" s="162" t="s">
        <v>383</v>
      </c>
      <c r="D69" s="162"/>
      <c r="E69" s="113" t="s">
        <v>394</v>
      </c>
      <c r="F69" s="25">
        <f>F70</f>
        <v>40000</v>
      </c>
      <c r="G69" s="107"/>
    </row>
    <row r="70" spans="1:7" ht="29.25" customHeight="1">
      <c r="A70" s="13" t="s">
        <v>361</v>
      </c>
      <c r="B70" s="13" t="s">
        <v>357</v>
      </c>
      <c r="C70" s="162" t="s">
        <v>62</v>
      </c>
      <c r="D70" s="162"/>
      <c r="E70" s="54" t="s">
        <v>344</v>
      </c>
      <c r="F70" s="25">
        <f>F71</f>
        <v>40000</v>
      </c>
      <c r="G70" s="107"/>
    </row>
    <row r="71" spans="1:7" ht="29.25" customHeight="1">
      <c r="A71" s="17" t="s">
        <v>361</v>
      </c>
      <c r="B71" s="17" t="s">
        <v>357</v>
      </c>
      <c r="C71" s="164" t="s">
        <v>62</v>
      </c>
      <c r="D71" s="164" t="s">
        <v>294</v>
      </c>
      <c r="E71" s="128" t="s">
        <v>303</v>
      </c>
      <c r="F71" s="26">
        <v>40000</v>
      </c>
      <c r="G71" s="107"/>
    </row>
    <row r="72" spans="1:7" ht="15.75">
      <c r="A72" s="119" t="s">
        <v>361</v>
      </c>
      <c r="B72" s="119" t="s">
        <v>365</v>
      </c>
      <c r="C72" s="162"/>
      <c r="D72" s="172"/>
      <c r="E72" s="54" t="s">
        <v>61</v>
      </c>
      <c r="F72" s="25">
        <f>F73+F79</f>
        <v>6367700</v>
      </c>
      <c r="G72" s="107"/>
    </row>
    <row r="73" spans="1:7" ht="42.75" customHeight="1">
      <c r="A73" s="119" t="s">
        <v>361</v>
      </c>
      <c r="B73" s="119" t="s">
        <v>365</v>
      </c>
      <c r="C73" s="162" t="s">
        <v>399</v>
      </c>
      <c r="D73" s="172"/>
      <c r="E73" s="127" t="s">
        <v>180</v>
      </c>
      <c r="F73" s="25">
        <f>F74</f>
        <v>5551000</v>
      </c>
      <c r="G73" s="98"/>
    </row>
    <row r="74" spans="1:7" ht="15.75">
      <c r="A74" s="13" t="s">
        <v>361</v>
      </c>
      <c r="B74" s="13" t="s">
        <v>365</v>
      </c>
      <c r="C74" s="162" t="s">
        <v>400</v>
      </c>
      <c r="D74" s="172"/>
      <c r="E74" s="127" t="s">
        <v>462</v>
      </c>
      <c r="F74" s="25">
        <f>F76+F77</f>
        <v>5551000</v>
      </c>
      <c r="G74" s="98"/>
    </row>
    <row r="75" spans="1:7" ht="25.5">
      <c r="A75" s="13" t="s">
        <v>361</v>
      </c>
      <c r="B75" s="13" t="s">
        <v>365</v>
      </c>
      <c r="C75" s="162" t="s">
        <v>63</v>
      </c>
      <c r="D75" s="172"/>
      <c r="E75" s="127" t="s">
        <v>64</v>
      </c>
      <c r="F75" s="25">
        <f>F76</f>
        <v>500000</v>
      </c>
      <c r="G75" s="98"/>
    </row>
    <row r="76" spans="1:7" ht="25.5">
      <c r="A76" s="17" t="s">
        <v>361</v>
      </c>
      <c r="B76" s="17" t="s">
        <v>365</v>
      </c>
      <c r="C76" s="164" t="s">
        <v>63</v>
      </c>
      <c r="D76" s="173" t="s">
        <v>294</v>
      </c>
      <c r="E76" s="128" t="s">
        <v>293</v>
      </c>
      <c r="F76" s="26">
        <v>500000</v>
      </c>
      <c r="G76" s="98"/>
    </row>
    <row r="77" spans="1:7" ht="72.75" customHeight="1">
      <c r="A77" s="13" t="s">
        <v>361</v>
      </c>
      <c r="B77" s="13" t="s">
        <v>365</v>
      </c>
      <c r="C77" s="162" t="s">
        <v>214</v>
      </c>
      <c r="D77" s="172"/>
      <c r="E77" s="127" t="s">
        <v>215</v>
      </c>
      <c r="F77" s="25">
        <f>F78</f>
        <v>5051000</v>
      </c>
      <c r="G77" s="98"/>
    </row>
    <row r="78" spans="1:7" ht="25.5">
      <c r="A78" s="17" t="s">
        <v>361</v>
      </c>
      <c r="B78" s="17" t="s">
        <v>365</v>
      </c>
      <c r="C78" s="164" t="s">
        <v>214</v>
      </c>
      <c r="D78" s="173" t="s">
        <v>294</v>
      </c>
      <c r="E78" s="128" t="s">
        <v>293</v>
      </c>
      <c r="F78" s="26">
        <v>5051000</v>
      </c>
      <c r="G78" s="98"/>
    </row>
    <row r="79" spans="1:7" ht="44.25" customHeight="1">
      <c r="A79" s="119" t="s">
        <v>361</v>
      </c>
      <c r="B79" s="119" t="s">
        <v>365</v>
      </c>
      <c r="C79" s="162" t="s">
        <v>389</v>
      </c>
      <c r="D79" s="172"/>
      <c r="E79" s="57" t="s">
        <v>65</v>
      </c>
      <c r="F79" s="25">
        <f>F80</f>
        <v>816700</v>
      </c>
      <c r="G79" s="105"/>
    </row>
    <row r="80" spans="1:7" ht="39.75" customHeight="1">
      <c r="A80" s="119" t="s">
        <v>361</v>
      </c>
      <c r="B80" s="119" t="s">
        <v>365</v>
      </c>
      <c r="C80" s="162" t="s">
        <v>388</v>
      </c>
      <c r="D80" s="172"/>
      <c r="E80" s="127" t="s">
        <v>54</v>
      </c>
      <c r="F80" s="25">
        <f>F81</f>
        <v>816700</v>
      </c>
      <c r="G80" s="99"/>
    </row>
    <row r="81" spans="1:7" ht="30.75" customHeight="1">
      <c r="A81" s="119" t="s">
        <v>361</v>
      </c>
      <c r="B81" s="119" t="s">
        <v>365</v>
      </c>
      <c r="C81" s="162" t="s">
        <v>540</v>
      </c>
      <c r="D81" s="172"/>
      <c r="E81" s="127" t="s">
        <v>66</v>
      </c>
      <c r="F81" s="25">
        <f>F82</f>
        <v>816700</v>
      </c>
      <c r="G81" s="99"/>
    </row>
    <row r="82" spans="1:7" ht="30" customHeight="1">
      <c r="A82" s="122" t="s">
        <v>361</v>
      </c>
      <c r="B82" s="122" t="s">
        <v>365</v>
      </c>
      <c r="C82" s="164" t="s">
        <v>540</v>
      </c>
      <c r="D82" s="173" t="s">
        <v>294</v>
      </c>
      <c r="E82" s="128" t="s">
        <v>293</v>
      </c>
      <c r="F82" s="26">
        <v>816700</v>
      </c>
      <c r="G82" s="99"/>
    </row>
    <row r="83" spans="1:7" ht="30" customHeight="1">
      <c r="A83" s="119" t="s">
        <v>361</v>
      </c>
      <c r="B83" s="119" t="s">
        <v>493</v>
      </c>
      <c r="C83" s="162" t="s">
        <v>232</v>
      </c>
      <c r="D83" s="172"/>
      <c r="E83" s="127" t="s">
        <v>95</v>
      </c>
      <c r="F83" s="25">
        <f>F84</f>
        <v>35000</v>
      </c>
      <c r="G83" s="99"/>
    </row>
    <row r="84" spans="1:7" ht="30" customHeight="1">
      <c r="A84" s="122" t="s">
        <v>361</v>
      </c>
      <c r="B84" s="122" t="s">
        <v>493</v>
      </c>
      <c r="C84" s="164" t="s">
        <v>232</v>
      </c>
      <c r="D84" s="173" t="s">
        <v>294</v>
      </c>
      <c r="E84" s="128" t="s">
        <v>293</v>
      </c>
      <c r="F84" s="26">
        <v>35000</v>
      </c>
      <c r="G84" s="99"/>
    </row>
    <row r="85" spans="1:7" ht="32.25" customHeight="1">
      <c r="A85" s="90" t="s">
        <v>362</v>
      </c>
      <c r="B85" s="90"/>
      <c r="C85" s="163"/>
      <c r="D85" s="163"/>
      <c r="E85" s="61" t="s">
        <v>478</v>
      </c>
      <c r="F85" s="62">
        <f>F86+F91+F111</f>
        <v>4621112</v>
      </c>
      <c r="G85" s="99"/>
    </row>
    <row r="86" spans="1:7" ht="15.75">
      <c r="A86" s="13" t="s">
        <v>362</v>
      </c>
      <c r="B86" s="13" t="s">
        <v>359</v>
      </c>
      <c r="C86" s="162"/>
      <c r="D86" s="162"/>
      <c r="E86" s="54" t="s">
        <v>479</v>
      </c>
      <c r="F86" s="25">
        <f>F87</f>
        <v>50000</v>
      </c>
      <c r="G86" s="99"/>
    </row>
    <row r="87" spans="1:7" ht="37.5" customHeight="1">
      <c r="A87" s="13" t="s">
        <v>362</v>
      </c>
      <c r="B87" s="13" t="s">
        <v>359</v>
      </c>
      <c r="C87" s="151" t="s">
        <v>549</v>
      </c>
      <c r="D87" s="162"/>
      <c r="E87" s="118" t="s">
        <v>67</v>
      </c>
      <c r="F87" s="25">
        <f>F88</f>
        <v>50000</v>
      </c>
      <c r="G87" s="98"/>
    </row>
    <row r="88" spans="1:7" ht="37.5" customHeight="1">
      <c r="A88" s="13" t="s">
        <v>362</v>
      </c>
      <c r="B88" s="13" t="s">
        <v>359</v>
      </c>
      <c r="C88" s="151" t="s">
        <v>550</v>
      </c>
      <c r="D88" s="162"/>
      <c r="E88" s="208" t="s">
        <v>68</v>
      </c>
      <c r="F88" s="48">
        <f>F90</f>
        <v>50000</v>
      </c>
      <c r="G88" s="98"/>
    </row>
    <row r="89" spans="1:7" ht="37.5" customHeight="1">
      <c r="A89" s="13" t="s">
        <v>362</v>
      </c>
      <c r="B89" s="13" t="s">
        <v>359</v>
      </c>
      <c r="C89" s="151" t="s">
        <v>69</v>
      </c>
      <c r="D89" s="162"/>
      <c r="E89" s="209" t="s">
        <v>70</v>
      </c>
      <c r="F89" s="48">
        <f>F90</f>
        <v>50000</v>
      </c>
      <c r="G89" s="98"/>
    </row>
    <row r="90" spans="1:7" ht="36.75" customHeight="1">
      <c r="A90" s="17" t="s">
        <v>362</v>
      </c>
      <c r="B90" s="17" t="s">
        <v>359</v>
      </c>
      <c r="C90" s="169" t="s">
        <v>69</v>
      </c>
      <c r="D90" s="164" t="s">
        <v>294</v>
      </c>
      <c r="E90" s="128" t="s">
        <v>303</v>
      </c>
      <c r="F90" s="49">
        <v>50000</v>
      </c>
      <c r="G90" s="98"/>
    </row>
    <row r="91" spans="1:7" ht="15" customHeight="1">
      <c r="A91" s="13" t="s">
        <v>362</v>
      </c>
      <c r="B91" s="13" t="s">
        <v>360</v>
      </c>
      <c r="C91" s="162"/>
      <c r="D91" s="162"/>
      <c r="E91" s="54" t="s">
        <v>482</v>
      </c>
      <c r="F91" s="25">
        <f>F92+F102+F96+F99</f>
        <v>2660000</v>
      </c>
      <c r="G91" s="98"/>
    </row>
    <row r="92" spans="1:7" ht="15.75" hidden="1">
      <c r="A92" s="13"/>
      <c r="B92" s="13"/>
      <c r="C92" s="162"/>
      <c r="D92" s="162"/>
      <c r="E92" s="150"/>
      <c r="F92" s="25"/>
      <c r="G92" s="98"/>
    </row>
    <row r="93" spans="1:7" ht="15.75" hidden="1">
      <c r="A93" s="13"/>
      <c r="B93" s="13"/>
      <c r="C93" s="162"/>
      <c r="D93" s="162"/>
      <c r="E93" s="54"/>
      <c r="F93" s="25"/>
      <c r="G93" s="98"/>
    </row>
    <row r="94" spans="1:7" ht="15.75" hidden="1">
      <c r="A94" s="13"/>
      <c r="B94" s="13"/>
      <c r="C94" s="162"/>
      <c r="D94" s="162"/>
      <c r="E94" s="54"/>
      <c r="F94" s="25"/>
      <c r="G94" s="98"/>
    </row>
    <row r="95" spans="1:7" ht="15.75" hidden="1">
      <c r="A95" s="17"/>
      <c r="B95" s="17"/>
      <c r="C95" s="164"/>
      <c r="D95" s="164"/>
      <c r="E95" s="128"/>
      <c r="F95" s="26"/>
      <c r="G95" s="98"/>
    </row>
    <row r="96" spans="1:7" ht="51">
      <c r="A96" s="13" t="s">
        <v>401</v>
      </c>
      <c r="B96" s="13" t="s">
        <v>360</v>
      </c>
      <c r="C96" s="162" t="s">
        <v>147</v>
      </c>
      <c r="D96" s="162"/>
      <c r="E96" s="127" t="s">
        <v>164</v>
      </c>
      <c r="F96" s="25">
        <f>F97</f>
        <v>216000</v>
      </c>
      <c r="G96" s="98"/>
    </row>
    <row r="97" spans="1:7" ht="25.5">
      <c r="A97" s="13" t="s">
        <v>401</v>
      </c>
      <c r="B97" s="13" t="s">
        <v>360</v>
      </c>
      <c r="C97" s="162" t="s">
        <v>147</v>
      </c>
      <c r="D97" s="162"/>
      <c r="E97" s="127" t="s">
        <v>165</v>
      </c>
      <c r="F97" s="25">
        <f>F98</f>
        <v>216000</v>
      </c>
      <c r="G97" s="98"/>
    </row>
    <row r="98" spans="1:7" ht="42.75" customHeight="1">
      <c r="A98" s="17" t="s">
        <v>401</v>
      </c>
      <c r="B98" s="17" t="s">
        <v>360</v>
      </c>
      <c r="C98" s="164" t="s">
        <v>147</v>
      </c>
      <c r="D98" s="164" t="s">
        <v>294</v>
      </c>
      <c r="E98" s="128" t="s">
        <v>303</v>
      </c>
      <c r="F98" s="26">
        <v>216000</v>
      </c>
      <c r="G98" s="98"/>
    </row>
    <row r="99" spans="1:7" ht="31.5" customHeight="1" hidden="1">
      <c r="A99" s="13"/>
      <c r="B99" s="13"/>
      <c r="C99" s="162"/>
      <c r="D99" s="162"/>
      <c r="E99" s="127"/>
      <c r="F99" s="25"/>
      <c r="G99" s="98"/>
    </row>
    <row r="100" spans="1:7" ht="41.25" customHeight="1" hidden="1">
      <c r="A100" s="13"/>
      <c r="B100" s="13"/>
      <c r="C100" s="162"/>
      <c r="D100" s="162"/>
      <c r="E100" s="127"/>
      <c r="F100" s="25"/>
      <c r="G100" s="98"/>
    </row>
    <row r="101" spans="1:7" ht="34.5" customHeight="1" hidden="1">
      <c r="A101" s="17"/>
      <c r="B101" s="17"/>
      <c r="C101" s="164"/>
      <c r="D101" s="164"/>
      <c r="E101" s="128"/>
      <c r="F101" s="26"/>
      <c r="G101" s="98"/>
    </row>
    <row r="102" spans="1:7" ht="42" customHeight="1">
      <c r="A102" s="13" t="s">
        <v>362</v>
      </c>
      <c r="B102" s="13" t="s">
        <v>360</v>
      </c>
      <c r="C102" s="162" t="s">
        <v>389</v>
      </c>
      <c r="D102" s="162"/>
      <c r="E102" s="54" t="s">
        <v>58</v>
      </c>
      <c r="F102" s="25">
        <f>F103</f>
        <v>2444000</v>
      </c>
      <c r="G102" s="98"/>
    </row>
    <row r="103" spans="1:7" ht="18.75" customHeight="1">
      <c r="A103" s="13" t="s">
        <v>362</v>
      </c>
      <c r="B103" s="13" t="s">
        <v>360</v>
      </c>
      <c r="C103" s="162" t="s">
        <v>404</v>
      </c>
      <c r="D103" s="162"/>
      <c r="E103" s="54" t="s">
        <v>348</v>
      </c>
      <c r="F103" s="25">
        <f>F104</f>
        <v>2444000</v>
      </c>
      <c r="G103" s="98"/>
    </row>
    <row r="104" spans="1:7" ht="18.75" customHeight="1">
      <c r="A104" s="13" t="s">
        <v>362</v>
      </c>
      <c r="B104" s="13" t="s">
        <v>360</v>
      </c>
      <c r="C104" s="162" t="s">
        <v>416</v>
      </c>
      <c r="D104" s="162"/>
      <c r="E104" s="54" t="s">
        <v>482</v>
      </c>
      <c r="F104" s="25">
        <f>F105+F107+F109</f>
        <v>2444000</v>
      </c>
      <c r="G104" s="98"/>
    </row>
    <row r="105" spans="1:7" ht="15.75">
      <c r="A105" s="13" t="s">
        <v>362</v>
      </c>
      <c r="B105" s="13" t="s">
        <v>360</v>
      </c>
      <c r="C105" s="162" t="s">
        <v>415</v>
      </c>
      <c r="D105" s="162"/>
      <c r="E105" s="54" t="s">
        <v>483</v>
      </c>
      <c r="F105" s="25">
        <f>F106</f>
        <v>444000</v>
      </c>
      <c r="G105" s="98"/>
    </row>
    <row r="106" spans="1:7" ht="31.5" customHeight="1">
      <c r="A106" s="43" t="s">
        <v>362</v>
      </c>
      <c r="B106" s="43" t="s">
        <v>360</v>
      </c>
      <c r="C106" s="170" t="s">
        <v>415</v>
      </c>
      <c r="D106" s="170" t="s">
        <v>294</v>
      </c>
      <c r="E106" s="128" t="s">
        <v>303</v>
      </c>
      <c r="F106" s="26">
        <v>444000</v>
      </c>
      <c r="G106" s="98"/>
    </row>
    <row r="107" spans="1:7" ht="15.75">
      <c r="A107" s="13" t="s">
        <v>362</v>
      </c>
      <c r="B107" s="13" t="s">
        <v>360</v>
      </c>
      <c r="C107" s="162" t="s">
        <v>414</v>
      </c>
      <c r="D107" s="162"/>
      <c r="E107" s="54" t="s">
        <v>350</v>
      </c>
      <c r="F107" s="25">
        <f>F108</f>
        <v>1155000</v>
      </c>
      <c r="G107" s="105"/>
    </row>
    <row r="108" spans="1:7" ht="32.25" customHeight="1">
      <c r="A108" s="17" t="s">
        <v>362</v>
      </c>
      <c r="B108" s="17" t="s">
        <v>360</v>
      </c>
      <c r="C108" s="164" t="s">
        <v>414</v>
      </c>
      <c r="D108" s="164" t="s">
        <v>294</v>
      </c>
      <c r="E108" s="128" t="s">
        <v>303</v>
      </c>
      <c r="F108" s="26">
        <v>1155000</v>
      </c>
      <c r="G108" s="98"/>
    </row>
    <row r="109" spans="1:7" ht="37.5" customHeight="1">
      <c r="A109" s="13" t="s">
        <v>362</v>
      </c>
      <c r="B109" s="13" t="s">
        <v>360</v>
      </c>
      <c r="C109" s="162" t="s">
        <v>413</v>
      </c>
      <c r="D109" s="162"/>
      <c r="E109" s="54" t="s">
        <v>351</v>
      </c>
      <c r="F109" s="25">
        <f>SUM(F110:F110)</f>
        <v>845000</v>
      </c>
      <c r="G109" s="98"/>
    </row>
    <row r="110" spans="1:7" ht="27" customHeight="1">
      <c r="A110" s="17" t="s">
        <v>362</v>
      </c>
      <c r="B110" s="17" t="s">
        <v>360</v>
      </c>
      <c r="C110" s="164" t="s">
        <v>413</v>
      </c>
      <c r="D110" s="164" t="s">
        <v>294</v>
      </c>
      <c r="E110" s="128" t="s">
        <v>303</v>
      </c>
      <c r="F110" s="26">
        <v>845000</v>
      </c>
      <c r="G110" s="98"/>
    </row>
    <row r="111" spans="1:7" ht="27" customHeight="1">
      <c r="A111" s="251" t="s">
        <v>362</v>
      </c>
      <c r="B111" s="251" t="s">
        <v>362</v>
      </c>
      <c r="C111" s="252" t="s">
        <v>396</v>
      </c>
      <c r="D111" s="252"/>
      <c r="E111" s="255" t="s">
        <v>146</v>
      </c>
      <c r="F111" s="254">
        <f>F112+F115</f>
        <v>1911112</v>
      </c>
      <c r="G111" s="98"/>
    </row>
    <row r="112" spans="1:7" ht="27" customHeight="1">
      <c r="A112" s="13" t="s">
        <v>362</v>
      </c>
      <c r="B112" s="13" t="s">
        <v>362</v>
      </c>
      <c r="C112" s="162" t="s">
        <v>395</v>
      </c>
      <c r="D112" s="162"/>
      <c r="E112" s="54" t="s">
        <v>71</v>
      </c>
      <c r="F112" s="25">
        <f>F113</f>
        <v>200000</v>
      </c>
      <c r="G112" s="98"/>
    </row>
    <row r="113" spans="1:7" ht="27" customHeight="1">
      <c r="A113" s="13" t="s">
        <v>362</v>
      </c>
      <c r="B113" s="13" t="s">
        <v>362</v>
      </c>
      <c r="C113" s="162" t="s">
        <v>72</v>
      </c>
      <c r="D113" s="162"/>
      <c r="E113" s="54" t="s">
        <v>375</v>
      </c>
      <c r="F113" s="25">
        <f>F114</f>
        <v>200000</v>
      </c>
      <c r="G113" s="98"/>
    </row>
    <row r="114" spans="1:7" ht="27" customHeight="1">
      <c r="A114" s="17" t="s">
        <v>362</v>
      </c>
      <c r="B114" s="17" t="s">
        <v>362</v>
      </c>
      <c r="C114" s="164" t="s">
        <v>72</v>
      </c>
      <c r="D114" s="164" t="s">
        <v>294</v>
      </c>
      <c r="E114" s="128" t="s">
        <v>303</v>
      </c>
      <c r="F114" s="26">
        <v>200000</v>
      </c>
      <c r="G114" s="98"/>
    </row>
    <row r="115" spans="1:7" ht="27" customHeight="1">
      <c r="A115" s="13" t="s">
        <v>362</v>
      </c>
      <c r="B115" s="13" t="s">
        <v>362</v>
      </c>
      <c r="C115" s="162" t="s">
        <v>233</v>
      </c>
      <c r="D115" s="162"/>
      <c r="E115" s="127" t="s">
        <v>100</v>
      </c>
      <c r="F115" s="25">
        <f>F116</f>
        <v>1711112</v>
      </c>
      <c r="G115" s="98"/>
    </row>
    <row r="116" spans="1:7" ht="27" customHeight="1">
      <c r="A116" s="17" t="s">
        <v>362</v>
      </c>
      <c r="B116" s="17" t="s">
        <v>362</v>
      </c>
      <c r="C116" s="164" t="s">
        <v>233</v>
      </c>
      <c r="D116" s="164" t="s">
        <v>294</v>
      </c>
      <c r="E116" s="128" t="s">
        <v>303</v>
      </c>
      <c r="F116" s="26">
        <v>1711112</v>
      </c>
      <c r="G116" s="98"/>
    </row>
    <row r="117" spans="1:7" ht="27" customHeight="1">
      <c r="A117" s="251" t="s">
        <v>216</v>
      </c>
      <c r="B117" s="251" t="s">
        <v>362</v>
      </c>
      <c r="C117" s="252" t="s">
        <v>166</v>
      </c>
      <c r="D117" s="252"/>
      <c r="E117" s="253" t="s">
        <v>174</v>
      </c>
      <c r="F117" s="254">
        <f>F118</f>
        <v>750000</v>
      </c>
      <c r="G117" s="98"/>
    </row>
    <row r="118" spans="1:7" ht="27" customHeight="1">
      <c r="A118" s="13" t="s">
        <v>216</v>
      </c>
      <c r="B118" s="13" t="s">
        <v>362</v>
      </c>
      <c r="C118" s="162" t="s">
        <v>167</v>
      </c>
      <c r="D118" s="162"/>
      <c r="E118" s="127" t="s">
        <v>148</v>
      </c>
      <c r="F118" s="26">
        <f>F119</f>
        <v>750000</v>
      </c>
      <c r="G118" s="98"/>
    </row>
    <row r="119" spans="1:7" ht="27" customHeight="1">
      <c r="A119" s="17" t="s">
        <v>216</v>
      </c>
      <c r="B119" s="17" t="s">
        <v>362</v>
      </c>
      <c r="C119" s="164" t="s">
        <v>167</v>
      </c>
      <c r="D119" s="164" t="s">
        <v>294</v>
      </c>
      <c r="E119" s="128" t="s">
        <v>303</v>
      </c>
      <c r="F119" s="26">
        <v>750000</v>
      </c>
      <c r="G119" s="98"/>
    </row>
    <row r="120" spans="1:7" ht="16.5">
      <c r="A120" s="60" t="s">
        <v>364</v>
      </c>
      <c r="B120" s="60"/>
      <c r="C120" s="163"/>
      <c r="D120" s="163"/>
      <c r="E120" s="61" t="s">
        <v>352</v>
      </c>
      <c r="F120" s="62">
        <f>F121+F133</f>
        <v>6418965</v>
      </c>
      <c r="G120" s="98"/>
    </row>
    <row r="121" spans="1:7" ht="26.25" customHeight="1">
      <c r="A121" s="13" t="s">
        <v>364</v>
      </c>
      <c r="B121" s="13" t="s">
        <v>357</v>
      </c>
      <c r="C121" s="162"/>
      <c r="D121" s="162"/>
      <c r="E121" s="54" t="s">
        <v>353</v>
      </c>
      <c r="F121" s="25">
        <f>F126+F122</f>
        <v>5178365</v>
      </c>
      <c r="G121" s="98"/>
    </row>
    <row r="122" spans="1:7" ht="39" customHeight="1">
      <c r="A122" s="13" t="s">
        <v>364</v>
      </c>
      <c r="B122" s="13" t="s">
        <v>357</v>
      </c>
      <c r="C122" s="162" t="s">
        <v>73</v>
      </c>
      <c r="D122" s="162"/>
      <c r="E122" s="54" t="s">
        <v>149</v>
      </c>
      <c r="F122" s="25">
        <f>F123</f>
        <v>0</v>
      </c>
      <c r="G122" s="98"/>
    </row>
    <row r="123" spans="1:7" ht="39.75" customHeight="1">
      <c r="A123" s="13" t="s">
        <v>364</v>
      </c>
      <c r="B123" s="13" t="s">
        <v>357</v>
      </c>
      <c r="C123" s="162" t="s">
        <v>74</v>
      </c>
      <c r="D123" s="162"/>
      <c r="E123" s="54" t="s">
        <v>150</v>
      </c>
      <c r="F123" s="25">
        <f>F124</f>
        <v>0</v>
      </c>
      <c r="G123" s="98"/>
    </row>
    <row r="124" spans="1:7" ht="29.25" customHeight="1">
      <c r="A124" s="13" t="s">
        <v>364</v>
      </c>
      <c r="B124" s="13" t="s">
        <v>357</v>
      </c>
      <c r="C124" s="162" t="s">
        <v>75</v>
      </c>
      <c r="D124" s="162"/>
      <c r="E124" s="54" t="s">
        <v>151</v>
      </c>
      <c r="F124" s="25">
        <f>F125</f>
        <v>0</v>
      </c>
      <c r="G124" s="98"/>
    </row>
    <row r="125" spans="1:7" ht="27" customHeight="1">
      <c r="A125" s="17" t="s">
        <v>364</v>
      </c>
      <c r="B125" s="17" t="s">
        <v>357</v>
      </c>
      <c r="C125" s="164" t="s">
        <v>75</v>
      </c>
      <c r="D125" s="164" t="s">
        <v>294</v>
      </c>
      <c r="E125" s="128" t="s">
        <v>303</v>
      </c>
      <c r="F125" s="26">
        <v>0</v>
      </c>
      <c r="G125" s="98"/>
    </row>
    <row r="126" spans="1:7" ht="39.75" customHeight="1">
      <c r="A126" s="13" t="s">
        <v>364</v>
      </c>
      <c r="B126" s="13" t="s">
        <v>357</v>
      </c>
      <c r="C126" s="162" t="s">
        <v>389</v>
      </c>
      <c r="D126" s="162"/>
      <c r="E126" s="54" t="s">
        <v>58</v>
      </c>
      <c r="F126" s="25">
        <f>F127</f>
        <v>5178365</v>
      </c>
      <c r="G126" s="98"/>
    </row>
    <row r="127" spans="1:7" ht="17.25" customHeight="1">
      <c r="A127" s="13" t="s">
        <v>364</v>
      </c>
      <c r="B127" s="13" t="s">
        <v>357</v>
      </c>
      <c r="C127" s="162" t="s">
        <v>388</v>
      </c>
      <c r="D127" s="162"/>
      <c r="E127" s="54" t="s">
        <v>76</v>
      </c>
      <c r="F127" s="25">
        <f>F128+F131</f>
        <v>5178365</v>
      </c>
      <c r="G127" s="98"/>
    </row>
    <row r="128" spans="1:7" ht="28.5" customHeight="1">
      <c r="A128" s="13" t="s">
        <v>364</v>
      </c>
      <c r="B128" s="13" t="s">
        <v>357</v>
      </c>
      <c r="C128" s="162" t="s">
        <v>390</v>
      </c>
      <c r="D128" s="162"/>
      <c r="E128" s="54" t="s">
        <v>484</v>
      </c>
      <c r="F128" s="25">
        <f>SUM(F129:F130)</f>
        <v>5138117</v>
      </c>
      <c r="G128" s="98"/>
    </row>
    <row r="129" spans="1:8" s="21" customFormat="1" ht="24.75" customHeight="1">
      <c r="A129" s="17" t="s">
        <v>364</v>
      </c>
      <c r="B129" s="17" t="s">
        <v>357</v>
      </c>
      <c r="C129" s="164" t="s">
        <v>390</v>
      </c>
      <c r="D129" s="164" t="s">
        <v>302</v>
      </c>
      <c r="E129" s="55" t="s">
        <v>309</v>
      </c>
      <c r="F129" s="26">
        <v>2715410</v>
      </c>
      <c r="G129" s="98"/>
      <c r="H129" s="109"/>
    </row>
    <row r="130" spans="1:8" s="21" customFormat="1" ht="40.5" customHeight="1">
      <c r="A130" s="17" t="s">
        <v>364</v>
      </c>
      <c r="B130" s="17" t="s">
        <v>357</v>
      </c>
      <c r="C130" s="164" t="s">
        <v>390</v>
      </c>
      <c r="D130" s="164" t="s">
        <v>294</v>
      </c>
      <c r="E130" s="128" t="s">
        <v>303</v>
      </c>
      <c r="F130" s="26">
        <v>2422707</v>
      </c>
      <c r="G130" s="98"/>
      <c r="H130" s="109"/>
    </row>
    <row r="131" spans="1:8" s="21" customFormat="1" ht="40.5" customHeight="1">
      <c r="A131" s="13" t="s">
        <v>364</v>
      </c>
      <c r="B131" s="13" t="s">
        <v>357</v>
      </c>
      <c r="C131" s="162" t="s">
        <v>208</v>
      </c>
      <c r="D131" s="162"/>
      <c r="E131" s="54" t="s">
        <v>209</v>
      </c>
      <c r="F131" s="25">
        <f>F132</f>
        <v>40248</v>
      </c>
      <c r="G131" s="98"/>
      <c r="H131" s="109"/>
    </row>
    <row r="132" spans="1:8" s="21" customFormat="1" ht="40.5" customHeight="1">
      <c r="A132" s="17" t="s">
        <v>364</v>
      </c>
      <c r="B132" s="17" t="s">
        <v>357</v>
      </c>
      <c r="C132" s="164" t="s">
        <v>208</v>
      </c>
      <c r="D132" s="164" t="s">
        <v>294</v>
      </c>
      <c r="E132" s="128" t="s">
        <v>303</v>
      </c>
      <c r="F132" s="26">
        <v>40248</v>
      </c>
      <c r="G132" s="98"/>
      <c r="H132" s="109"/>
    </row>
    <row r="133" spans="1:8" s="21" customFormat="1" ht="15.75">
      <c r="A133" s="13" t="s">
        <v>364</v>
      </c>
      <c r="B133" s="13" t="s">
        <v>361</v>
      </c>
      <c r="C133" s="162"/>
      <c r="D133" s="162"/>
      <c r="E133" s="127" t="s">
        <v>175</v>
      </c>
      <c r="F133" s="25">
        <f>F134</f>
        <v>1240600</v>
      </c>
      <c r="G133" s="98"/>
      <c r="H133" s="109"/>
    </row>
    <row r="134" spans="1:8" s="21" customFormat="1" ht="40.5" customHeight="1">
      <c r="A134" s="13" t="s">
        <v>364</v>
      </c>
      <c r="B134" s="13" t="s">
        <v>361</v>
      </c>
      <c r="C134" s="162" t="s">
        <v>389</v>
      </c>
      <c r="D134" s="162"/>
      <c r="E134" s="54" t="s">
        <v>58</v>
      </c>
      <c r="F134" s="25">
        <f>F135</f>
        <v>1240600</v>
      </c>
      <c r="G134" s="98"/>
      <c r="H134" s="109"/>
    </row>
    <row r="135" spans="1:8" s="21" customFormat="1" ht="40.5" customHeight="1">
      <c r="A135" s="13" t="s">
        <v>364</v>
      </c>
      <c r="B135" s="13" t="s">
        <v>361</v>
      </c>
      <c r="C135" s="162" t="s">
        <v>388</v>
      </c>
      <c r="D135" s="162"/>
      <c r="E135" s="54" t="s">
        <v>54</v>
      </c>
      <c r="F135" s="25">
        <f>F136</f>
        <v>1240600</v>
      </c>
      <c r="G135" s="98"/>
      <c r="H135" s="109"/>
    </row>
    <row r="136" spans="1:8" s="21" customFormat="1" ht="63.75">
      <c r="A136" s="13" t="s">
        <v>364</v>
      </c>
      <c r="B136" s="13" t="s">
        <v>361</v>
      </c>
      <c r="C136" s="162" t="s">
        <v>386</v>
      </c>
      <c r="D136" s="162"/>
      <c r="E136" s="54" t="s">
        <v>176</v>
      </c>
      <c r="F136" s="25">
        <f>SUM(F137:F137)</f>
        <v>1240600</v>
      </c>
      <c r="G136" s="98"/>
      <c r="H136" s="109"/>
    </row>
    <row r="137" spans="1:8" s="21" customFormat="1" ht="27.75" customHeight="1">
      <c r="A137" s="17" t="s">
        <v>364</v>
      </c>
      <c r="B137" s="17" t="s">
        <v>361</v>
      </c>
      <c r="C137" s="164" t="s">
        <v>386</v>
      </c>
      <c r="D137" s="164" t="s">
        <v>296</v>
      </c>
      <c r="E137" s="128" t="s">
        <v>300</v>
      </c>
      <c r="F137" s="26">
        <v>1240600</v>
      </c>
      <c r="G137" s="99"/>
      <c r="H137" s="109"/>
    </row>
    <row r="138" spans="1:8" s="21" customFormat="1" ht="33" customHeight="1">
      <c r="A138" s="60">
        <v>10</v>
      </c>
      <c r="B138" s="60"/>
      <c r="C138" s="163"/>
      <c r="D138" s="163"/>
      <c r="E138" s="61" t="s">
        <v>486</v>
      </c>
      <c r="F138" s="62">
        <f>F139+F145</f>
        <v>510000</v>
      </c>
      <c r="G138" s="98"/>
      <c r="H138" s="111"/>
    </row>
    <row r="139" spans="1:8" ht="15.75">
      <c r="A139" s="13">
        <v>10</v>
      </c>
      <c r="B139" s="13" t="s">
        <v>357</v>
      </c>
      <c r="C139" s="162"/>
      <c r="D139" s="162"/>
      <c r="E139" s="54" t="s">
        <v>355</v>
      </c>
      <c r="F139" s="25">
        <f>F140</f>
        <v>490000</v>
      </c>
      <c r="G139" s="98"/>
      <c r="H139" s="111"/>
    </row>
    <row r="140" spans="1:8" ht="42" customHeight="1">
      <c r="A140" s="13">
        <v>10</v>
      </c>
      <c r="B140" s="13" t="s">
        <v>357</v>
      </c>
      <c r="C140" s="162" t="s">
        <v>379</v>
      </c>
      <c r="D140" s="162"/>
      <c r="E140" s="113" t="s">
        <v>181</v>
      </c>
      <c r="F140" s="25">
        <f>F141</f>
        <v>490000</v>
      </c>
      <c r="G140" s="98"/>
      <c r="H140" s="111"/>
    </row>
    <row r="141" spans="1:7" ht="27.75" customHeight="1">
      <c r="A141" s="13" t="s">
        <v>492</v>
      </c>
      <c r="B141" s="13" t="s">
        <v>357</v>
      </c>
      <c r="C141" s="162" t="s">
        <v>383</v>
      </c>
      <c r="D141" s="162"/>
      <c r="E141" s="113" t="s">
        <v>384</v>
      </c>
      <c r="F141" s="48">
        <f>F142</f>
        <v>490000</v>
      </c>
      <c r="G141" s="98"/>
    </row>
    <row r="142" spans="1:7" ht="25.5">
      <c r="A142" s="13" t="s">
        <v>492</v>
      </c>
      <c r="B142" s="13" t="s">
        <v>357</v>
      </c>
      <c r="C142" s="162" t="s">
        <v>381</v>
      </c>
      <c r="D142" s="162"/>
      <c r="E142" s="54" t="s">
        <v>356</v>
      </c>
      <c r="F142" s="25">
        <f>F143</f>
        <v>490000</v>
      </c>
      <c r="G142" s="98"/>
    </row>
    <row r="143" spans="1:7" ht="25.5">
      <c r="A143" s="13">
        <v>10</v>
      </c>
      <c r="B143" s="13" t="s">
        <v>357</v>
      </c>
      <c r="C143" s="162" t="s">
        <v>382</v>
      </c>
      <c r="D143" s="162"/>
      <c r="E143" s="54" t="s">
        <v>83</v>
      </c>
      <c r="F143" s="25">
        <f>F144</f>
        <v>490000</v>
      </c>
      <c r="G143" s="99"/>
    </row>
    <row r="144" spans="1:7" ht="27" customHeight="1">
      <c r="A144" s="17" t="s">
        <v>492</v>
      </c>
      <c r="B144" s="17" t="s">
        <v>357</v>
      </c>
      <c r="C144" s="164" t="s">
        <v>382</v>
      </c>
      <c r="D144" s="164" t="s">
        <v>301</v>
      </c>
      <c r="E144" s="55" t="s">
        <v>307</v>
      </c>
      <c r="F144" s="26">
        <v>490000</v>
      </c>
      <c r="G144" s="98"/>
    </row>
    <row r="145" spans="1:7" ht="15.75">
      <c r="A145" s="13">
        <v>10</v>
      </c>
      <c r="B145" s="13" t="s">
        <v>360</v>
      </c>
      <c r="C145" s="162"/>
      <c r="D145" s="162"/>
      <c r="E145" s="54" t="s">
        <v>504</v>
      </c>
      <c r="F145" s="25">
        <f>F146</f>
        <v>20000</v>
      </c>
      <c r="G145" s="98"/>
    </row>
    <row r="146" spans="1:7" ht="54" customHeight="1">
      <c r="A146" s="13">
        <v>10</v>
      </c>
      <c r="B146" s="13" t="s">
        <v>360</v>
      </c>
      <c r="C146" s="162" t="s">
        <v>295</v>
      </c>
      <c r="D146" s="162"/>
      <c r="E146" s="113" t="s">
        <v>79</v>
      </c>
      <c r="F146" s="25">
        <f>F147</f>
        <v>20000</v>
      </c>
      <c r="G146" s="105"/>
    </row>
    <row r="147" spans="1:7" ht="54" customHeight="1">
      <c r="A147" s="13" t="s">
        <v>492</v>
      </c>
      <c r="B147" s="13" t="s">
        <v>360</v>
      </c>
      <c r="C147" s="162" t="s">
        <v>295</v>
      </c>
      <c r="D147" s="162" t="s">
        <v>82</v>
      </c>
      <c r="E147" s="113" t="s">
        <v>80</v>
      </c>
      <c r="F147" s="48">
        <f>F148</f>
        <v>20000</v>
      </c>
      <c r="G147" s="98"/>
    </row>
    <row r="148" spans="1:7" ht="15.75">
      <c r="A148" s="13" t="s">
        <v>492</v>
      </c>
      <c r="B148" s="13" t="s">
        <v>360</v>
      </c>
      <c r="C148" s="162" t="s">
        <v>295</v>
      </c>
      <c r="D148" s="162" t="s">
        <v>302</v>
      </c>
      <c r="E148" s="54" t="s">
        <v>308</v>
      </c>
      <c r="F148" s="25">
        <f>F149</f>
        <v>20000</v>
      </c>
      <c r="G148" s="98"/>
    </row>
    <row r="149" spans="1:7" ht="27.75" customHeight="1">
      <c r="A149" s="17">
        <v>10</v>
      </c>
      <c r="B149" s="17" t="s">
        <v>360</v>
      </c>
      <c r="C149" s="164" t="s">
        <v>295</v>
      </c>
      <c r="D149" s="164" t="s">
        <v>496</v>
      </c>
      <c r="E149" s="55" t="s">
        <v>81</v>
      </c>
      <c r="F149" s="26">
        <v>20000</v>
      </c>
      <c r="G149" s="99"/>
    </row>
    <row r="150" spans="1:7" ht="20.25" customHeight="1">
      <c r="A150" s="60">
        <v>11</v>
      </c>
      <c r="B150" s="60"/>
      <c r="C150" s="163"/>
      <c r="D150" s="163"/>
      <c r="E150" s="61" t="s">
        <v>366</v>
      </c>
      <c r="F150" s="62">
        <f>F151</f>
        <v>20000</v>
      </c>
      <c r="G150" s="98"/>
    </row>
    <row r="151" spans="1:7" ht="31.5" customHeight="1">
      <c r="A151" s="13">
        <v>11</v>
      </c>
      <c r="B151" s="13" t="s">
        <v>357</v>
      </c>
      <c r="C151" s="162"/>
      <c r="D151" s="162"/>
      <c r="E151" s="54" t="s">
        <v>489</v>
      </c>
      <c r="F151" s="25">
        <f>F152</f>
        <v>20000</v>
      </c>
      <c r="G151" s="98"/>
    </row>
    <row r="152" spans="1:7" ht="25.5">
      <c r="A152" s="13">
        <v>11</v>
      </c>
      <c r="B152" s="13" t="s">
        <v>357</v>
      </c>
      <c r="C152" s="162" t="s">
        <v>377</v>
      </c>
      <c r="D152" s="162"/>
      <c r="E152" s="54" t="s">
        <v>182</v>
      </c>
      <c r="F152" s="25">
        <f>F153</f>
        <v>20000</v>
      </c>
      <c r="G152" s="98"/>
    </row>
    <row r="153" spans="1:7" ht="31.5" customHeight="1">
      <c r="A153" s="13" t="s">
        <v>498</v>
      </c>
      <c r="B153" s="13" t="s">
        <v>357</v>
      </c>
      <c r="C153" s="162" t="s">
        <v>378</v>
      </c>
      <c r="D153" s="162"/>
      <c r="E153" s="54" t="s">
        <v>85</v>
      </c>
      <c r="F153" s="48">
        <f>F154</f>
        <v>20000</v>
      </c>
      <c r="G153" s="98"/>
    </row>
    <row r="154" spans="1:7" ht="40.5" customHeight="1">
      <c r="A154" s="13">
        <v>11</v>
      </c>
      <c r="B154" s="13" t="s">
        <v>357</v>
      </c>
      <c r="C154" s="162" t="s">
        <v>376</v>
      </c>
      <c r="D154" s="162"/>
      <c r="E154" s="54" t="s">
        <v>367</v>
      </c>
      <c r="F154" s="25">
        <f>F155</f>
        <v>20000</v>
      </c>
      <c r="G154" s="98"/>
    </row>
    <row r="155" spans="1:7" ht="42" customHeight="1">
      <c r="A155" s="17" t="s">
        <v>498</v>
      </c>
      <c r="B155" s="17" t="s">
        <v>357</v>
      </c>
      <c r="C155" s="164" t="s">
        <v>376</v>
      </c>
      <c r="D155" s="164" t="s">
        <v>294</v>
      </c>
      <c r="E155" s="128" t="s">
        <v>303</v>
      </c>
      <c r="F155" s="26">
        <v>20000</v>
      </c>
      <c r="G155" s="98"/>
    </row>
    <row r="156" spans="1:6" ht="21.75" customHeight="1">
      <c r="A156" s="44"/>
      <c r="B156" s="44"/>
      <c r="C156" s="171"/>
      <c r="D156" s="171"/>
      <c r="E156" s="58" t="s">
        <v>505</v>
      </c>
      <c r="F156" s="45">
        <f>F7+F46+F53+F66+F85+F120+F138+F150+F117</f>
        <v>27665044</v>
      </c>
    </row>
    <row r="157" ht="33" customHeight="1"/>
    <row r="158" ht="15">
      <c r="H158" s="112"/>
    </row>
  </sheetData>
  <sheetProtection/>
  <mergeCells count="6">
    <mergeCell ref="A1:C1"/>
    <mergeCell ref="D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17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9" customWidth="1"/>
    <col min="6" max="6" width="16.140625" style="7" customWidth="1"/>
    <col min="7" max="7" width="17.00390625" style="106" customWidth="1"/>
    <col min="8" max="8" width="19.57421875" style="2" customWidth="1"/>
  </cols>
  <sheetData>
    <row r="1" spans="1:7" ht="145.5" customHeight="1">
      <c r="A1" s="225"/>
      <c r="B1" s="225"/>
      <c r="C1" s="225"/>
      <c r="D1" s="225"/>
      <c r="E1" s="261" t="s">
        <v>119</v>
      </c>
      <c r="F1" s="262"/>
      <c r="G1" s="262"/>
    </row>
    <row r="2" spans="1:7" ht="45" customHeight="1">
      <c r="A2" s="281" t="s">
        <v>217</v>
      </c>
      <c r="B2" s="281"/>
      <c r="C2" s="281"/>
      <c r="D2" s="281"/>
      <c r="E2" s="281"/>
      <c r="F2" s="281"/>
      <c r="G2" s="101"/>
    </row>
    <row r="3" spans="6:7" ht="15">
      <c r="F3" s="201" t="s">
        <v>417</v>
      </c>
      <c r="G3" s="102"/>
    </row>
    <row r="4" spans="1:7" ht="15">
      <c r="A4" s="195" t="s">
        <v>328</v>
      </c>
      <c r="B4" s="195" t="s">
        <v>330</v>
      </c>
      <c r="C4" s="282" t="s">
        <v>332</v>
      </c>
      <c r="D4" s="282" t="s">
        <v>333</v>
      </c>
      <c r="E4" s="283" t="s">
        <v>334</v>
      </c>
      <c r="F4" s="196" t="s">
        <v>335</v>
      </c>
      <c r="G4" s="196" t="s">
        <v>335</v>
      </c>
    </row>
    <row r="5" spans="1:7" ht="16.5" customHeight="1">
      <c r="A5" s="195" t="s">
        <v>329</v>
      </c>
      <c r="B5" s="195" t="s">
        <v>331</v>
      </c>
      <c r="C5" s="282"/>
      <c r="D5" s="282"/>
      <c r="E5" s="283"/>
      <c r="F5" s="196" t="s">
        <v>336</v>
      </c>
      <c r="G5" s="196" t="s">
        <v>336</v>
      </c>
    </row>
    <row r="6" spans="1:7" ht="15">
      <c r="A6" s="195"/>
      <c r="B6" s="195" t="s">
        <v>329</v>
      </c>
      <c r="C6" s="282"/>
      <c r="D6" s="282"/>
      <c r="E6" s="283"/>
      <c r="F6" s="197" t="s">
        <v>218</v>
      </c>
      <c r="G6" s="197" t="s">
        <v>219</v>
      </c>
    </row>
    <row r="7" spans="1:8" s="20" customFormat="1" ht="21" customHeight="1">
      <c r="A7" s="60" t="s">
        <v>357</v>
      </c>
      <c r="B7" s="60"/>
      <c r="C7" s="60"/>
      <c r="D7" s="60"/>
      <c r="E7" s="61" t="s">
        <v>467</v>
      </c>
      <c r="F7" s="62">
        <f>SUM(F8+F13+F36+F21+F31)</f>
        <v>8083703.109999999</v>
      </c>
      <c r="G7" s="62">
        <f>SUM(G8+G13+G36+G21+G31)</f>
        <v>8763940.11</v>
      </c>
      <c r="H7" s="152"/>
    </row>
    <row r="8" spans="1:8" s="20" customFormat="1" ht="33" customHeight="1">
      <c r="A8" s="13" t="s">
        <v>357</v>
      </c>
      <c r="B8" s="13" t="s">
        <v>359</v>
      </c>
      <c r="C8" s="13"/>
      <c r="D8" s="13"/>
      <c r="E8" s="54" t="s">
        <v>468</v>
      </c>
      <c r="F8" s="25">
        <f aca="true" t="shared" si="0" ref="F8:G10">F9</f>
        <v>831000</v>
      </c>
      <c r="G8" s="25">
        <f t="shared" si="0"/>
        <v>901000</v>
      </c>
      <c r="H8" s="108"/>
    </row>
    <row r="9" spans="1:7" ht="44.25" customHeight="1">
      <c r="A9" s="13" t="s">
        <v>357</v>
      </c>
      <c r="B9" s="13" t="s">
        <v>359</v>
      </c>
      <c r="C9" s="13" t="s">
        <v>389</v>
      </c>
      <c r="D9" s="13"/>
      <c r="E9" s="54" t="s">
        <v>58</v>
      </c>
      <c r="F9" s="25">
        <f t="shared" si="0"/>
        <v>831000</v>
      </c>
      <c r="G9" s="25">
        <f t="shared" si="0"/>
        <v>901000</v>
      </c>
    </row>
    <row r="10" spans="1:7" ht="41.25" customHeight="1">
      <c r="A10" s="13" t="s">
        <v>357</v>
      </c>
      <c r="B10" s="13" t="s">
        <v>359</v>
      </c>
      <c r="C10" s="13" t="s">
        <v>388</v>
      </c>
      <c r="D10" s="13"/>
      <c r="E10" s="54" t="s">
        <v>86</v>
      </c>
      <c r="F10" s="25">
        <f t="shared" si="0"/>
        <v>831000</v>
      </c>
      <c r="G10" s="25">
        <f t="shared" si="0"/>
        <v>901000</v>
      </c>
    </row>
    <row r="11" spans="1:7" ht="19.5" customHeight="1">
      <c r="A11" s="13" t="s">
        <v>357</v>
      </c>
      <c r="B11" s="13" t="s">
        <v>359</v>
      </c>
      <c r="C11" s="24" t="s">
        <v>405</v>
      </c>
      <c r="D11" s="13"/>
      <c r="E11" s="54" t="s">
        <v>87</v>
      </c>
      <c r="F11" s="25">
        <f>F12</f>
        <v>831000</v>
      </c>
      <c r="G11" s="25">
        <f>G12</f>
        <v>901000</v>
      </c>
    </row>
    <row r="12" spans="1:7" ht="29.25" customHeight="1">
      <c r="A12" s="17" t="s">
        <v>357</v>
      </c>
      <c r="B12" s="17" t="s">
        <v>359</v>
      </c>
      <c r="C12" s="19" t="s">
        <v>405</v>
      </c>
      <c r="D12" s="17" t="s">
        <v>296</v>
      </c>
      <c r="E12" s="128" t="s">
        <v>300</v>
      </c>
      <c r="F12" s="26">
        <v>831000</v>
      </c>
      <c r="G12" s="26">
        <v>901000</v>
      </c>
    </row>
    <row r="13" spans="1:8" s="20" customFormat="1" ht="43.5" customHeight="1">
      <c r="A13" s="13" t="s">
        <v>357</v>
      </c>
      <c r="B13" s="13" t="s">
        <v>361</v>
      </c>
      <c r="C13" s="13"/>
      <c r="D13" s="13"/>
      <c r="E13" s="54" t="s">
        <v>470</v>
      </c>
      <c r="F13" s="25">
        <f>F14+F27</f>
        <v>2514247.11</v>
      </c>
      <c r="G13" s="25">
        <f>G14+G27</f>
        <v>2809247.11</v>
      </c>
      <c r="H13" s="108"/>
    </row>
    <row r="14" spans="1:8" s="21" customFormat="1" ht="41.25" customHeight="1">
      <c r="A14" s="13" t="s">
        <v>357</v>
      </c>
      <c r="B14" s="13" t="s">
        <v>361</v>
      </c>
      <c r="C14" s="13" t="s">
        <v>389</v>
      </c>
      <c r="D14" s="13"/>
      <c r="E14" s="54" t="s">
        <v>58</v>
      </c>
      <c r="F14" s="25">
        <f>F15</f>
        <v>2513247.11</v>
      </c>
      <c r="G14" s="25">
        <f>G15</f>
        <v>2808247.11</v>
      </c>
      <c r="H14" s="109"/>
    </row>
    <row r="15" spans="1:7" ht="42" customHeight="1">
      <c r="A15" s="13" t="s">
        <v>357</v>
      </c>
      <c r="B15" s="13" t="s">
        <v>361</v>
      </c>
      <c r="C15" s="13" t="s">
        <v>388</v>
      </c>
      <c r="D15" s="13"/>
      <c r="E15" s="54" t="s">
        <v>76</v>
      </c>
      <c r="F15" s="25">
        <f>F16+F29</f>
        <v>2513247.11</v>
      </c>
      <c r="G15" s="25">
        <f>G16+G29</f>
        <v>2808247.11</v>
      </c>
    </row>
    <row r="16" spans="1:7" ht="22.5" customHeight="1">
      <c r="A16" s="13" t="s">
        <v>357</v>
      </c>
      <c r="B16" s="13" t="s">
        <v>361</v>
      </c>
      <c r="C16" s="13" t="s">
        <v>406</v>
      </c>
      <c r="D16" s="13"/>
      <c r="E16" s="54" t="s">
        <v>472</v>
      </c>
      <c r="F16" s="25">
        <f>F17+F18+F19+F20</f>
        <v>2493002.67</v>
      </c>
      <c r="G16" s="25">
        <f>G17+G18+G19+G20</f>
        <v>2788002.67</v>
      </c>
    </row>
    <row r="17" spans="1:7" ht="29.25" customHeight="1">
      <c r="A17" s="17" t="s">
        <v>357</v>
      </c>
      <c r="B17" s="17" t="s">
        <v>361</v>
      </c>
      <c r="C17" s="17" t="s">
        <v>406</v>
      </c>
      <c r="D17" s="17" t="s">
        <v>296</v>
      </c>
      <c r="E17" s="128" t="s">
        <v>300</v>
      </c>
      <c r="F17" s="26">
        <v>1334000</v>
      </c>
      <c r="G17" s="26">
        <v>1404000</v>
      </c>
    </row>
    <row r="18" spans="1:8" s="21" customFormat="1" ht="24.75" customHeight="1">
      <c r="A18" s="17" t="s">
        <v>357</v>
      </c>
      <c r="B18" s="17" t="s">
        <v>361</v>
      </c>
      <c r="C18" s="17" t="s">
        <v>406</v>
      </c>
      <c r="D18" s="17" t="s">
        <v>294</v>
      </c>
      <c r="E18" s="128" t="s">
        <v>303</v>
      </c>
      <c r="F18" s="26">
        <v>1155000</v>
      </c>
      <c r="G18" s="26">
        <v>1380000</v>
      </c>
      <c r="H18" s="109"/>
    </row>
    <row r="19" spans="1:8" ht="22.5" customHeight="1">
      <c r="A19" s="17" t="s">
        <v>357</v>
      </c>
      <c r="B19" s="17" t="s">
        <v>361</v>
      </c>
      <c r="C19" s="17" t="s">
        <v>406</v>
      </c>
      <c r="D19" s="17" t="s">
        <v>297</v>
      </c>
      <c r="E19" s="55" t="s">
        <v>305</v>
      </c>
      <c r="F19" s="26">
        <v>0</v>
      </c>
      <c r="G19" s="26">
        <v>0</v>
      </c>
      <c r="H19" s="110"/>
    </row>
    <row r="20" spans="1:8" ht="29.25" customHeight="1">
      <c r="A20" s="17" t="s">
        <v>357</v>
      </c>
      <c r="B20" s="17" t="s">
        <v>361</v>
      </c>
      <c r="C20" s="17" t="s">
        <v>406</v>
      </c>
      <c r="D20" s="17" t="s">
        <v>298</v>
      </c>
      <c r="E20" s="55" t="s">
        <v>304</v>
      </c>
      <c r="F20" s="26">
        <v>4002.67</v>
      </c>
      <c r="G20" s="26">
        <v>4002.67</v>
      </c>
      <c r="H20" s="110"/>
    </row>
    <row r="21" spans="1:8" s="21" customFormat="1" ht="25.5" customHeight="1" hidden="1">
      <c r="A21" s="13" t="s">
        <v>357</v>
      </c>
      <c r="B21" s="13" t="s">
        <v>363</v>
      </c>
      <c r="C21" s="13"/>
      <c r="D21" s="13"/>
      <c r="E21" s="54" t="s">
        <v>436</v>
      </c>
      <c r="F21" s="25">
        <f>SUM(F22)</f>
        <v>0</v>
      </c>
      <c r="G21" s="25">
        <f>SUM(G22)</f>
        <v>0</v>
      </c>
      <c r="H21" s="109"/>
    </row>
    <row r="22" spans="1:8" s="21" customFormat="1" ht="40.5" customHeight="1" hidden="1">
      <c r="A22" s="13" t="s">
        <v>357</v>
      </c>
      <c r="B22" s="13" t="s">
        <v>363</v>
      </c>
      <c r="C22" s="13" t="s">
        <v>389</v>
      </c>
      <c r="D22" s="13"/>
      <c r="E22" s="54" t="s">
        <v>469</v>
      </c>
      <c r="F22" s="25">
        <f>SUM(F23)</f>
        <v>0</v>
      </c>
      <c r="G22" s="25">
        <f>SUM(G23)</f>
        <v>0</v>
      </c>
      <c r="H22" s="109"/>
    </row>
    <row r="23" spans="1:8" s="21" customFormat="1" ht="39.75" customHeight="1" hidden="1">
      <c r="A23" s="13" t="s">
        <v>357</v>
      </c>
      <c r="B23" s="13" t="s">
        <v>363</v>
      </c>
      <c r="C23" s="13" t="s">
        <v>388</v>
      </c>
      <c r="D23" s="13"/>
      <c r="E23" s="54" t="s">
        <v>471</v>
      </c>
      <c r="F23" s="25">
        <f>SUM(F25+F26)</f>
        <v>0</v>
      </c>
      <c r="G23" s="25">
        <f>SUM(G25+G26)</f>
        <v>0</v>
      </c>
      <c r="H23" s="109"/>
    </row>
    <row r="24" spans="1:8" s="21" customFormat="1" ht="22.5" customHeight="1" hidden="1">
      <c r="A24" s="17" t="s">
        <v>357</v>
      </c>
      <c r="B24" s="17" t="s">
        <v>363</v>
      </c>
      <c r="C24" s="17" t="s">
        <v>288</v>
      </c>
      <c r="D24" s="17" t="s">
        <v>294</v>
      </c>
      <c r="E24" s="128" t="s">
        <v>303</v>
      </c>
      <c r="F24" s="25">
        <f>F25+F26</f>
        <v>0</v>
      </c>
      <c r="G24" s="25">
        <f>G25+G26</f>
        <v>0</v>
      </c>
      <c r="H24" s="109"/>
    </row>
    <row r="25" spans="1:8" s="21" customFormat="1" ht="39.75" customHeight="1" hidden="1">
      <c r="A25" s="17" t="s">
        <v>357</v>
      </c>
      <c r="B25" s="17" t="s">
        <v>363</v>
      </c>
      <c r="C25" s="17" t="s">
        <v>288</v>
      </c>
      <c r="D25" s="17" t="s">
        <v>490</v>
      </c>
      <c r="E25" s="55" t="s">
        <v>473</v>
      </c>
      <c r="F25" s="26">
        <v>0</v>
      </c>
      <c r="G25" s="26">
        <v>0</v>
      </c>
      <c r="H25" s="109"/>
    </row>
    <row r="26" spans="1:8" s="21" customFormat="1" ht="32.25" customHeight="1" hidden="1">
      <c r="A26" s="17" t="s">
        <v>357</v>
      </c>
      <c r="B26" s="17" t="s">
        <v>363</v>
      </c>
      <c r="C26" s="17" t="s">
        <v>437</v>
      </c>
      <c r="D26" s="17" t="s">
        <v>490</v>
      </c>
      <c r="E26" s="55" t="s">
        <v>473</v>
      </c>
      <c r="F26" s="26">
        <v>0</v>
      </c>
      <c r="G26" s="26">
        <v>0</v>
      </c>
      <c r="H26" s="93"/>
    </row>
    <row r="27" spans="1:8" s="21" customFormat="1" ht="38.25">
      <c r="A27" s="13" t="s">
        <v>357</v>
      </c>
      <c r="B27" s="13" t="s">
        <v>361</v>
      </c>
      <c r="C27" s="162" t="s">
        <v>139</v>
      </c>
      <c r="D27" s="162"/>
      <c r="E27" s="54" t="s">
        <v>140</v>
      </c>
      <c r="F27" s="25">
        <f>F28</f>
        <v>1000</v>
      </c>
      <c r="G27" s="25">
        <f>G28</f>
        <v>1000</v>
      </c>
      <c r="H27" s="93"/>
    </row>
    <row r="28" spans="1:8" s="21" customFormat="1" ht="32.25" customHeight="1">
      <c r="A28" s="17" t="s">
        <v>357</v>
      </c>
      <c r="B28" s="17" t="s">
        <v>361</v>
      </c>
      <c r="C28" s="164" t="s">
        <v>139</v>
      </c>
      <c r="D28" s="164" t="s">
        <v>294</v>
      </c>
      <c r="E28" s="128" t="s">
        <v>303</v>
      </c>
      <c r="F28" s="26">
        <v>1000</v>
      </c>
      <c r="G28" s="26">
        <v>1000</v>
      </c>
      <c r="H28" s="93"/>
    </row>
    <row r="29" spans="1:8" s="21" customFormat="1" ht="46.5" customHeight="1">
      <c r="A29" s="13" t="s">
        <v>357</v>
      </c>
      <c r="B29" s="13" t="s">
        <v>361</v>
      </c>
      <c r="C29" s="162" t="s">
        <v>208</v>
      </c>
      <c r="D29" s="162"/>
      <c r="E29" s="54" t="s">
        <v>209</v>
      </c>
      <c r="F29" s="25">
        <f>F30</f>
        <v>20244.44</v>
      </c>
      <c r="G29" s="25">
        <f>G30</f>
        <v>20244.44</v>
      </c>
      <c r="H29" s="93"/>
    </row>
    <row r="30" spans="1:8" s="21" customFormat="1" ht="32.25" customHeight="1">
      <c r="A30" s="17" t="s">
        <v>357</v>
      </c>
      <c r="B30" s="17" t="s">
        <v>361</v>
      </c>
      <c r="C30" s="164" t="s">
        <v>208</v>
      </c>
      <c r="D30" s="164" t="s">
        <v>294</v>
      </c>
      <c r="E30" s="128" t="s">
        <v>303</v>
      </c>
      <c r="F30" s="26">
        <v>20244.44</v>
      </c>
      <c r="G30" s="26">
        <v>20244.44</v>
      </c>
      <c r="H30" s="93"/>
    </row>
    <row r="31" spans="1:8" s="21" customFormat="1" ht="32.25" customHeight="1">
      <c r="A31" s="95" t="s">
        <v>357</v>
      </c>
      <c r="B31" s="95" t="s">
        <v>498</v>
      </c>
      <c r="C31" s="96"/>
      <c r="D31" s="96"/>
      <c r="E31" s="94" t="s">
        <v>279</v>
      </c>
      <c r="F31" s="25">
        <f aca="true" t="shared" si="1" ref="F31:G34">F32</f>
        <v>50000</v>
      </c>
      <c r="G31" s="25">
        <f t="shared" si="1"/>
        <v>50000</v>
      </c>
      <c r="H31" s="93"/>
    </row>
    <row r="32" spans="1:8" s="21" customFormat="1" ht="38.25" customHeight="1">
      <c r="A32" s="211" t="s">
        <v>357</v>
      </c>
      <c r="B32" s="211" t="s">
        <v>498</v>
      </c>
      <c r="C32" s="211" t="s">
        <v>389</v>
      </c>
      <c r="D32" s="211"/>
      <c r="E32" s="212" t="s">
        <v>53</v>
      </c>
      <c r="F32" s="25">
        <f t="shared" si="1"/>
        <v>50000</v>
      </c>
      <c r="G32" s="25">
        <f t="shared" si="1"/>
        <v>50000</v>
      </c>
      <c r="H32" s="93"/>
    </row>
    <row r="33" spans="1:8" s="21" customFormat="1" ht="40.5" customHeight="1">
      <c r="A33" s="211" t="s">
        <v>357</v>
      </c>
      <c r="B33" s="211" t="s">
        <v>498</v>
      </c>
      <c r="C33" s="211" t="s">
        <v>388</v>
      </c>
      <c r="D33" s="211"/>
      <c r="E33" s="212" t="s">
        <v>54</v>
      </c>
      <c r="F33" s="25">
        <f t="shared" si="1"/>
        <v>50000</v>
      </c>
      <c r="G33" s="25">
        <f t="shared" si="1"/>
        <v>50000</v>
      </c>
      <c r="H33" s="93"/>
    </row>
    <row r="34" spans="1:8" s="21" customFormat="1" ht="21.75" customHeight="1">
      <c r="A34" s="211" t="s">
        <v>357</v>
      </c>
      <c r="B34" s="211" t="s">
        <v>498</v>
      </c>
      <c r="C34" s="211" t="s">
        <v>281</v>
      </c>
      <c r="D34" s="211"/>
      <c r="E34" s="212" t="s">
        <v>280</v>
      </c>
      <c r="F34" s="25">
        <f t="shared" si="1"/>
        <v>50000</v>
      </c>
      <c r="G34" s="25">
        <f t="shared" si="1"/>
        <v>50000</v>
      </c>
      <c r="H34" s="93"/>
    </row>
    <row r="35" spans="1:8" s="21" customFormat="1" ht="21" customHeight="1">
      <c r="A35" s="161" t="s">
        <v>357</v>
      </c>
      <c r="B35" s="161" t="s">
        <v>498</v>
      </c>
      <c r="C35" s="161" t="s">
        <v>281</v>
      </c>
      <c r="D35" s="161" t="s">
        <v>283</v>
      </c>
      <c r="E35" s="129" t="s">
        <v>282</v>
      </c>
      <c r="F35" s="26">
        <v>50000</v>
      </c>
      <c r="G35" s="26">
        <v>50000</v>
      </c>
      <c r="H35" s="93"/>
    </row>
    <row r="36" spans="1:7" ht="21" customHeight="1">
      <c r="A36" s="46" t="s">
        <v>357</v>
      </c>
      <c r="B36" s="46">
        <v>13</v>
      </c>
      <c r="C36" s="47"/>
      <c r="D36" s="47"/>
      <c r="E36" s="56" t="s">
        <v>339</v>
      </c>
      <c r="F36" s="48">
        <f>F40+F43+F37</f>
        <v>4688456</v>
      </c>
      <c r="G36" s="48">
        <f>G40+G43+G37</f>
        <v>5003693</v>
      </c>
    </row>
    <row r="37" spans="1:7" ht="31.5" customHeight="1">
      <c r="A37" s="46" t="s">
        <v>357</v>
      </c>
      <c r="B37" s="46">
        <v>13</v>
      </c>
      <c r="C37" s="162" t="s">
        <v>55</v>
      </c>
      <c r="D37" s="47"/>
      <c r="E37" s="150" t="s">
        <v>178</v>
      </c>
      <c r="F37" s="48">
        <f>F38</f>
        <v>50000</v>
      </c>
      <c r="G37" s="48">
        <f>G38</f>
        <v>50000</v>
      </c>
    </row>
    <row r="38" spans="1:7" ht="21" customHeight="1">
      <c r="A38" s="46" t="s">
        <v>357</v>
      </c>
      <c r="B38" s="46">
        <v>13</v>
      </c>
      <c r="C38" s="162" t="s">
        <v>56</v>
      </c>
      <c r="D38" s="47"/>
      <c r="E38" s="54" t="s">
        <v>57</v>
      </c>
      <c r="F38" s="48">
        <f>F39</f>
        <v>50000</v>
      </c>
      <c r="G38" s="48">
        <f>G39</f>
        <v>50000</v>
      </c>
    </row>
    <row r="39" spans="1:7" ht="34.5" customHeight="1">
      <c r="A39" s="43" t="s">
        <v>357</v>
      </c>
      <c r="B39" s="43">
        <v>13</v>
      </c>
      <c r="C39" s="164" t="s">
        <v>56</v>
      </c>
      <c r="D39" s="244" t="s">
        <v>294</v>
      </c>
      <c r="E39" s="128" t="s">
        <v>303</v>
      </c>
      <c r="F39" s="49">
        <v>50000</v>
      </c>
      <c r="G39" s="49">
        <v>50000</v>
      </c>
    </row>
    <row r="40" spans="1:7" ht="41.25" customHeight="1">
      <c r="A40" s="46" t="s">
        <v>357</v>
      </c>
      <c r="B40" s="46" t="s">
        <v>491</v>
      </c>
      <c r="C40" s="166" t="s">
        <v>143</v>
      </c>
      <c r="D40" s="166"/>
      <c r="E40" s="56" t="s">
        <v>144</v>
      </c>
      <c r="F40" s="25">
        <f>F41</f>
        <v>1000</v>
      </c>
      <c r="G40" s="25">
        <f>G41</f>
        <v>0</v>
      </c>
    </row>
    <row r="41" spans="1:7" ht="40.5" customHeight="1">
      <c r="A41" s="46" t="s">
        <v>357</v>
      </c>
      <c r="B41" s="46" t="s">
        <v>491</v>
      </c>
      <c r="C41" s="166" t="s">
        <v>143</v>
      </c>
      <c r="D41" s="166"/>
      <c r="E41" s="56" t="s">
        <v>145</v>
      </c>
      <c r="F41" s="25">
        <f>F42</f>
        <v>1000</v>
      </c>
      <c r="G41" s="25">
        <f>G42</f>
        <v>0</v>
      </c>
    </row>
    <row r="42" spans="1:7" ht="32.25" customHeight="1">
      <c r="A42" s="43" t="s">
        <v>357</v>
      </c>
      <c r="B42" s="43" t="s">
        <v>491</v>
      </c>
      <c r="C42" s="170" t="s">
        <v>143</v>
      </c>
      <c r="D42" s="170" t="s">
        <v>294</v>
      </c>
      <c r="E42" s="128" t="s">
        <v>303</v>
      </c>
      <c r="F42" s="26">
        <v>1000</v>
      </c>
      <c r="G42" s="26">
        <v>0</v>
      </c>
    </row>
    <row r="43" spans="1:8" s="21" customFormat="1" ht="42.75" customHeight="1">
      <c r="A43" s="13" t="s">
        <v>357</v>
      </c>
      <c r="B43" s="13" t="s">
        <v>491</v>
      </c>
      <c r="C43" s="13" t="s">
        <v>389</v>
      </c>
      <c r="D43" s="13"/>
      <c r="E43" s="127" t="s">
        <v>58</v>
      </c>
      <c r="F43" s="25">
        <f>F44</f>
        <v>4637456</v>
      </c>
      <c r="G43" s="25">
        <f>G44</f>
        <v>4953693</v>
      </c>
      <c r="H43" s="109"/>
    </row>
    <row r="44" spans="1:7" ht="29.25" customHeight="1">
      <c r="A44" s="13" t="s">
        <v>357</v>
      </c>
      <c r="B44" s="13">
        <v>13</v>
      </c>
      <c r="C44" s="13" t="s">
        <v>388</v>
      </c>
      <c r="D44" s="13"/>
      <c r="E44" s="54" t="s">
        <v>59</v>
      </c>
      <c r="F44" s="25">
        <f>F45+F48</f>
        <v>4637456</v>
      </c>
      <c r="G44" s="25">
        <f>G45+G48</f>
        <v>4953693</v>
      </c>
    </row>
    <row r="45" spans="1:7" ht="29.25" customHeight="1">
      <c r="A45" s="13" t="s">
        <v>357</v>
      </c>
      <c r="B45" s="13" t="s">
        <v>491</v>
      </c>
      <c r="C45" s="13" t="s">
        <v>408</v>
      </c>
      <c r="D45" s="13"/>
      <c r="E45" s="127" t="s">
        <v>503</v>
      </c>
      <c r="F45" s="25">
        <f>F46+F47</f>
        <v>4587456</v>
      </c>
      <c r="G45" s="25">
        <f>G46+G47</f>
        <v>4903693</v>
      </c>
    </row>
    <row r="46" spans="1:8" ht="35.25" customHeight="1">
      <c r="A46" s="17" t="s">
        <v>357</v>
      </c>
      <c r="B46" s="17" t="s">
        <v>491</v>
      </c>
      <c r="C46" s="17" t="s">
        <v>408</v>
      </c>
      <c r="D46" s="17" t="s">
        <v>296</v>
      </c>
      <c r="E46" s="55" t="s">
        <v>300</v>
      </c>
      <c r="F46" s="26">
        <v>3673916</v>
      </c>
      <c r="G46" s="26">
        <v>3918693</v>
      </c>
      <c r="H46" s="93"/>
    </row>
    <row r="47" spans="1:8" ht="32.25" customHeight="1">
      <c r="A47" s="17" t="s">
        <v>357</v>
      </c>
      <c r="B47" s="17" t="s">
        <v>491</v>
      </c>
      <c r="C47" s="17" t="s">
        <v>408</v>
      </c>
      <c r="D47" s="17" t="s">
        <v>294</v>
      </c>
      <c r="E47" s="55" t="s">
        <v>303</v>
      </c>
      <c r="F47" s="26">
        <v>913540</v>
      </c>
      <c r="G47" s="26">
        <v>985000</v>
      </c>
      <c r="H47" s="93"/>
    </row>
    <row r="48" spans="1:8" ht="28.5" customHeight="1">
      <c r="A48" s="13" t="s">
        <v>357</v>
      </c>
      <c r="B48" s="13" t="s">
        <v>491</v>
      </c>
      <c r="C48" s="13" t="s">
        <v>407</v>
      </c>
      <c r="D48" s="13"/>
      <c r="E48" s="54" t="s">
        <v>374</v>
      </c>
      <c r="F48" s="25">
        <f>F49+F50+F51</f>
        <v>50000</v>
      </c>
      <c r="G48" s="25">
        <f>G49+G50+G51</f>
        <v>50000</v>
      </c>
      <c r="H48" s="93"/>
    </row>
    <row r="49" spans="1:8" ht="34.5" customHeight="1">
      <c r="A49" s="17" t="s">
        <v>357</v>
      </c>
      <c r="B49" s="17" t="s">
        <v>491</v>
      </c>
      <c r="C49" s="17" t="s">
        <v>407</v>
      </c>
      <c r="D49" s="17" t="s">
        <v>294</v>
      </c>
      <c r="E49" s="55" t="s">
        <v>303</v>
      </c>
      <c r="F49" s="26">
        <v>50000</v>
      </c>
      <c r="G49" s="26">
        <v>50000</v>
      </c>
      <c r="H49" s="93"/>
    </row>
    <row r="50" spans="1:8" ht="21" customHeight="1">
      <c r="A50" s="17" t="s">
        <v>357</v>
      </c>
      <c r="B50" s="17" t="s">
        <v>491</v>
      </c>
      <c r="C50" s="17" t="s">
        <v>407</v>
      </c>
      <c r="D50" s="17" t="s">
        <v>297</v>
      </c>
      <c r="E50" s="55" t="s">
        <v>314</v>
      </c>
      <c r="F50" s="26">
        <v>0</v>
      </c>
      <c r="G50" s="26">
        <v>0</v>
      </c>
      <c r="H50" s="93"/>
    </row>
    <row r="51" spans="1:7" ht="20.25" customHeight="1">
      <c r="A51" s="17" t="s">
        <v>357</v>
      </c>
      <c r="B51" s="17" t="s">
        <v>491</v>
      </c>
      <c r="C51" s="17" t="s">
        <v>407</v>
      </c>
      <c r="D51" s="17" t="s">
        <v>298</v>
      </c>
      <c r="E51" s="213" t="s">
        <v>304</v>
      </c>
      <c r="F51" s="26">
        <v>0</v>
      </c>
      <c r="G51" s="26">
        <v>0</v>
      </c>
    </row>
    <row r="52" spans="1:7" ht="20.25" customHeight="1">
      <c r="A52" s="60" t="s">
        <v>359</v>
      </c>
      <c r="B52" s="60"/>
      <c r="C52" s="60"/>
      <c r="D52" s="60"/>
      <c r="E52" s="61" t="s">
        <v>340</v>
      </c>
      <c r="F52" s="62">
        <f>F53</f>
        <v>232700</v>
      </c>
      <c r="G52" s="62">
        <f>G53</f>
        <v>255200</v>
      </c>
    </row>
    <row r="53" spans="1:7" ht="18.75" customHeight="1">
      <c r="A53" s="13" t="s">
        <v>359</v>
      </c>
      <c r="B53" s="13" t="s">
        <v>360</v>
      </c>
      <c r="C53" s="13"/>
      <c r="D53" s="13"/>
      <c r="E53" s="54" t="s">
        <v>474</v>
      </c>
      <c r="F53" s="25">
        <f aca="true" t="shared" si="2" ref="F53:G55">F54</f>
        <v>232700</v>
      </c>
      <c r="G53" s="25">
        <f t="shared" si="2"/>
        <v>255200</v>
      </c>
    </row>
    <row r="54" spans="1:7" ht="43.5" customHeight="1">
      <c r="A54" s="13" t="s">
        <v>359</v>
      </c>
      <c r="B54" s="13" t="s">
        <v>360</v>
      </c>
      <c r="C54" s="13" t="s">
        <v>389</v>
      </c>
      <c r="D54" s="13"/>
      <c r="E54" s="54" t="s">
        <v>89</v>
      </c>
      <c r="F54" s="25">
        <f t="shared" si="2"/>
        <v>232700</v>
      </c>
      <c r="G54" s="25">
        <f t="shared" si="2"/>
        <v>255200</v>
      </c>
    </row>
    <row r="55" spans="1:7" ht="40.5" customHeight="1">
      <c r="A55" s="13" t="s">
        <v>359</v>
      </c>
      <c r="B55" s="13" t="s">
        <v>360</v>
      </c>
      <c r="C55" s="13" t="s">
        <v>388</v>
      </c>
      <c r="D55" s="13"/>
      <c r="E55" s="54" t="s">
        <v>76</v>
      </c>
      <c r="F55" s="25">
        <f t="shared" si="2"/>
        <v>232700</v>
      </c>
      <c r="G55" s="25">
        <f t="shared" si="2"/>
        <v>255200</v>
      </c>
    </row>
    <row r="56" spans="1:7" ht="29.25" customHeight="1">
      <c r="A56" s="13" t="s">
        <v>359</v>
      </c>
      <c r="B56" s="13" t="s">
        <v>360</v>
      </c>
      <c r="C56" s="13" t="s">
        <v>391</v>
      </c>
      <c r="D56" s="13"/>
      <c r="E56" s="54" t="s">
        <v>475</v>
      </c>
      <c r="F56" s="25">
        <f>F57+F58</f>
        <v>232700</v>
      </c>
      <c r="G56" s="25">
        <f>G57+G58</f>
        <v>255200</v>
      </c>
    </row>
    <row r="57" spans="1:7" ht="29.25" customHeight="1">
      <c r="A57" s="17" t="s">
        <v>359</v>
      </c>
      <c r="B57" s="17" t="s">
        <v>360</v>
      </c>
      <c r="C57" s="17" t="s">
        <v>391</v>
      </c>
      <c r="D57" s="17" t="s">
        <v>296</v>
      </c>
      <c r="E57" s="128" t="s">
        <v>300</v>
      </c>
      <c r="F57" s="26">
        <v>232700</v>
      </c>
      <c r="G57" s="26">
        <v>255200</v>
      </c>
    </row>
    <row r="58" spans="1:8" s="21" customFormat="1" ht="30" customHeight="1">
      <c r="A58" s="17" t="s">
        <v>359</v>
      </c>
      <c r="B58" s="17" t="s">
        <v>360</v>
      </c>
      <c r="C58" s="17" t="s">
        <v>391</v>
      </c>
      <c r="D58" s="17" t="s">
        <v>294</v>
      </c>
      <c r="E58" s="128" t="s">
        <v>303</v>
      </c>
      <c r="F58" s="26">
        <v>0</v>
      </c>
      <c r="G58" s="26">
        <v>0</v>
      </c>
      <c r="H58" s="109"/>
    </row>
    <row r="59" spans="1:7" ht="40.5" customHeight="1">
      <c r="A59" s="60" t="s">
        <v>360</v>
      </c>
      <c r="B59" s="60"/>
      <c r="C59" s="60"/>
      <c r="D59" s="60"/>
      <c r="E59" s="61" t="s">
        <v>476</v>
      </c>
      <c r="F59" s="62">
        <f>F60+F68</f>
        <v>619020</v>
      </c>
      <c r="G59" s="62">
        <f>G60+G68</f>
        <v>614020</v>
      </c>
    </row>
    <row r="60" spans="1:7" ht="30.75" customHeight="1">
      <c r="A60" s="13" t="s">
        <v>360</v>
      </c>
      <c r="B60" s="13">
        <v>10</v>
      </c>
      <c r="C60" s="162"/>
      <c r="D60" s="13"/>
      <c r="E60" s="54" t="s">
        <v>172</v>
      </c>
      <c r="F60" s="25">
        <f>F61</f>
        <v>579020</v>
      </c>
      <c r="G60" s="25">
        <f>G61</f>
        <v>579020</v>
      </c>
    </row>
    <row r="61" spans="1:7" ht="43.5" customHeight="1">
      <c r="A61" s="13" t="s">
        <v>360</v>
      </c>
      <c r="B61" s="13" t="s">
        <v>492</v>
      </c>
      <c r="C61" s="167" t="s">
        <v>312</v>
      </c>
      <c r="D61" s="13"/>
      <c r="E61" s="131" t="s">
        <v>179</v>
      </c>
      <c r="F61" s="25">
        <f>F62</f>
        <v>579020</v>
      </c>
      <c r="G61" s="25">
        <f>G62</f>
        <v>579020</v>
      </c>
    </row>
    <row r="62" spans="1:7" ht="27.75" customHeight="1">
      <c r="A62" s="13" t="s">
        <v>360</v>
      </c>
      <c r="B62" s="13" t="s">
        <v>492</v>
      </c>
      <c r="C62" s="167" t="s">
        <v>310</v>
      </c>
      <c r="D62" s="13"/>
      <c r="E62" s="214" t="s">
        <v>60</v>
      </c>
      <c r="F62" s="25">
        <f>F63+F64+F66</f>
        <v>579020</v>
      </c>
      <c r="G62" s="25">
        <f>G63+G64+G66</f>
        <v>579020</v>
      </c>
    </row>
    <row r="63" spans="1:7" ht="28.5" customHeight="1">
      <c r="A63" s="17" t="s">
        <v>360</v>
      </c>
      <c r="B63" s="17" t="s">
        <v>492</v>
      </c>
      <c r="C63" s="168" t="s">
        <v>311</v>
      </c>
      <c r="D63" s="13"/>
      <c r="E63" s="130" t="s">
        <v>338</v>
      </c>
      <c r="F63" s="26">
        <v>241000</v>
      </c>
      <c r="G63" s="26">
        <v>241000</v>
      </c>
    </row>
    <row r="64" spans="1:7" ht="28.5" customHeight="1">
      <c r="A64" s="13" t="s">
        <v>360</v>
      </c>
      <c r="B64" s="13" t="s">
        <v>492</v>
      </c>
      <c r="C64" s="167" t="s">
        <v>210</v>
      </c>
      <c r="D64" s="162"/>
      <c r="E64" s="250" t="s">
        <v>211</v>
      </c>
      <c r="F64" s="25">
        <f>F65</f>
        <v>282420</v>
      </c>
      <c r="G64" s="25">
        <f>G65</f>
        <v>282420</v>
      </c>
    </row>
    <row r="65" spans="1:7" ht="28.5" customHeight="1">
      <c r="A65" s="17" t="s">
        <v>360</v>
      </c>
      <c r="B65" s="17" t="s">
        <v>492</v>
      </c>
      <c r="C65" s="168" t="s">
        <v>210</v>
      </c>
      <c r="D65" s="164" t="s">
        <v>294</v>
      </c>
      <c r="E65" s="130" t="s">
        <v>338</v>
      </c>
      <c r="F65" s="26">
        <v>282420</v>
      </c>
      <c r="G65" s="26">
        <v>282420</v>
      </c>
    </row>
    <row r="66" spans="1:7" ht="28.5" customHeight="1">
      <c r="A66" s="13" t="s">
        <v>360</v>
      </c>
      <c r="B66" s="13" t="s">
        <v>492</v>
      </c>
      <c r="C66" s="167" t="s">
        <v>212</v>
      </c>
      <c r="D66" s="162"/>
      <c r="E66" s="250" t="s">
        <v>213</v>
      </c>
      <c r="F66" s="25">
        <f>F67</f>
        <v>55600</v>
      </c>
      <c r="G66" s="25">
        <f>G67</f>
        <v>55600</v>
      </c>
    </row>
    <row r="67" spans="1:7" ht="28.5" customHeight="1">
      <c r="A67" s="17" t="s">
        <v>360</v>
      </c>
      <c r="B67" s="17" t="s">
        <v>492</v>
      </c>
      <c r="C67" s="168" t="s">
        <v>212</v>
      </c>
      <c r="D67" s="164" t="s">
        <v>294</v>
      </c>
      <c r="E67" s="130" t="s">
        <v>338</v>
      </c>
      <c r="F67" s="26">
        <v>55600</v>
      </c>
      <c r="G67" s="26">
        <v>55600</v>
      </c>
    </row>
    <row r="68" spans="1:7" ht="28.5" customHeight="1">
      <c r="A68" s="13" t="s">
        <v>360</v>
      </c>
      <c r="B68" s="13" t="s">
        <v>492</v>
      </c>
      <c r="C68" s="162" t="s">
        <v>389</v>
      </c>
      <c r="D68" s="13"/>
      <c r="E68" s="54" t="s">
        <v>58</v>
      </c>
      <c r="F68" s="25">
        <f aca="true" t="shared" si="3" ref="F68:G70">F69</f>
        <v>40000</v>
      </c>
      <c r="G68" s="25">
        <f t="shared" si="3"/>
        <v>35000</v>
      </c>
    </row>
    <row r="69" spans="1:7" ht="28.5" customHeight="1">
      <c r="A69" s="13" t="s">
        <v>360</v>
      </c>
      <c r="B69" s="13" t="s">
        <v>492</v>
      </c>
      <c r="C69" s="162" t="s">
        <v>388</v>
      </c>
      <c r="D69" s="13"/>
      <c r="E69" s="54" t="s">
        <v>76</v>
      </c>
      <c r="F69" s="25">
        <f t="shared" si="3"/>
        <v>40000</v>
      </c>
      <c r="G69" s="25">
        <f t="shared" si="3"/>
        <v>35000</v>
      </c>
    </row>
    <row r="70" spans="1:7" ht="28.5" customHeight="1">
      <c r="A70" s="13" t="s">
        <v>360</v>
      </c>
      <c r="B70" s="13" t="s">
        <v>492</v>
      </c>
      <c r="C70" s="162" t="s">
        <v>397</v>
      </c>
      <c r="D70" s="13"/>
      <c r="E70" s="54" t="s">
        <v>477</v>
      </c>
      <c r="F70" s="25">
        <f t="shared" si="3"/>
        <v>40000</v>
      </c>
      <c r="G70" s="25">
        <f t="shared" si="3"/>
        <v>35000</v>
      </c>
    </row>
    <row r="71" spans="1:7" ht="28.5" customHeight="1">
      <c r="A71" s="17" t="s">
        <v>360</v>
      </c>
      <c r="B71" s="17" t="s">
        <v>492</v>
      </c>
      <c r="C71" s="164" t="s">
        <v>397</v>
      </c>
      <c r="D71" s="17" t="s">
        <v>294</v>
      </c>
      <c r="E71" s="128" t="s">
        <v>303</v>
      </c>
      <c r="F71" s="26">
        <v>40000</v>
      </c>
      <c r="G71" s="26">
        <v>35000</v>
      </c>
    </row>
    <row r="72" spans="1:7" ht="30" customHeight="1">
      <c r="A72" s="60" t="s">
        <v>361</v>
      </c>
      <c r="B72" s="60"/>
      <c r="C72" s="60"/>
      <c r="D72" s="60"/>
      <c r="E72" s="61" t="s">
        <v>342</v>
      </c>
      <c r="F72" s="62">
        <f>F73+F78</f>
        <v>20472700</v>
      </c>
      <c r="G72" s="62">
        <f>G78+G73</f>
        <v>25681800</v>
      </c>
    </row>
    <row r="73" spans="1:7" ht="16.5">
      <c r="A73" s="13" t="s">
        <v>361</v>
      </c>
      <c r="B73" s="13" t="s">
        <v>357</v>
      </c>
      <c r="C73" s="162"/>
      <c r="D73" s="162"/>
      <c r="E73" s="54" t="s">
        <v>343</v>
      </c>
      <c r="F73" s="245">
        <f aca="true" t="shared" si="4" ref="F73:G76">F74</f>
        <v>40000</v>
      </c>
      <c r="G73" s="245">
        <f t="shared" si="4"/>
        <v>40000</v>
      </c>
    </row>
    <row r="74" spans="1:7" ht="43.5" customHeight="1">
      <c r="A74" s="13" t="s">
        <v>361</v>
      </c>
      <c r="B74" s="13" t="s">
        <v>357</v>
      </c>
      <c r="C74" s="162" t="s">
        <v>379</v>
      </c>
      <c r="D74" s="162"/>
      <c r="E74" s="113" t="s">
        <v>173</v>
      </c>
      <c r="F74" s="245">
        <f t="shared" si="4"/>
        <v>40000</v>
      </c>
      <c r="G74" s="245">
        <f t="shared" si="4"/>
        <v>40000</v>
      </c>
    </row>
    <row r="75" spans="1:7" ht="30" customHeight="1">
      <c r="A75" s="13" t="s">
        <v>361</v>
      </c>
      <c r="B75" s="13" t="s">
        <v>357</v>
      </c>
      <c r="C75" s="162" t="s">
        <v>383</v>
      </c>
      <c r="D75" s="162"/>
      <c r="E75" s="113" t="s">
        <v>394</v>
      </c>
      <c r="F75" s="245">
        <f t="shared" si="4"/>
        <v>40000</v>
      </c>
      <c r="G75" s="245">
        <f t="shared" si="4"/>
        <v>40000</v>
      </c>
    </row>
    <row r="76" spans="1:7" ht="30" customHeight="1">
      <c r="A76" s="13" t="s">
        <v>361</v>
      </c>
      <c r="B76" s="13" t="s">
        <v>357</v>
      </c>
      <c r="C76" s="162" t="s">
        <v>62</v>
      </c>
      <c r="D76" s="162"/>
      <c r="E76" s="54" t="s">
        <v>344</v>
      </c>
      <c r="F76" s="245">
        <f t="shared" si="4"/>
        <v>40000</v>
      </c>
      <c r="G76" s="245">
        <f t="shared" si="4"/>
        <v>40000</v>
      </c>
    </row>
    <row r="77" spans="1:7" ht="30" customHeight="1">
      <c r="A77" s="17" t="s">
        <v>361</v>
      </c>
      <c r="B77" s="17" t="s">
        <v>357</v>
      </c>
      <c r="C77" s="164" t="s">
        <v>62</v>
      </c>
      <c r="D77" s="164" t="s">
        <v>294</v>
      </c>
      <c r="E77" s="128" t="s">
        <v>303</v>
      </c>
      <c r="F77" s="246">
        <v>40000</v>
      </c>
      <c r="G77" s="246">
        <v>40000</v>
      </c>
    </row>
    <row r="78" spans="1:7" ht="19.5" customHeight="1">
      <c r="A78" s="119" t="s">
        <v>361</v>
      </c>
      <c r="B78" s="119" t="s">
        <v>365</v>
      </c>
      <c r="C78" s="13"/>
      <c r="D78" s="52"/>
      <c r="E78" s="54" t="s">
        <v>61</v>
      </c>
      <c r="F78" s="25">
        <f>F84+F79+F86</f>
        <v>20432700</v>
      </c>
      <c r="G78" s="25">
        <f>G84+G79+G86</f>
        <v>25641800</v>
      </c>
    </row>
    <row r="79" spans="1:7" ht="20.25" customHeight="1" hidden="1">
      <c r="A79" s="120" t="s">
        <v>361</v>
      </c>
      <c r="B79" s="120" t="s">
        <v>365</v>
      </c>
      <c r="C79" s="114" t="s">
        <v>399</v>
      </c>
      <c r="D79" s="84"/>
      <c r="E79" s="58" t="s">
        <v>461</v>
      </c>
      <c r="F79" s="83">
        <f aca="true" t="shared" si="5" ref="F79:G82">SUM(F80)</f>
        <v>0</v>
      </c>
      <c r="G79" s="83">
        <f t="shared" si="5"/>
        <v>0</v>
      </c>
    </row>
    <row r="80" spans="1:7" ht="0.75" customHeight="1" hidden="1">
      <c r="A80" s="120" t="s">
        <v>361</v>
      </c>
      <c r="B80" s="120" t="s">
        <v>365</v>
      </c>
      <c r="C80" s="114" t="s">
        <v>400</v>
      </c>
      <c r="D80" s="84"/>
      <c r="E80" s="58" t="s">
        <v>462</v>
      </c>
      <c r="F80" s="83">
        <f t="shared" si="5"/>
        <v>0</v>
      </c>
      <c r="G80" s="83">
        <f t="shared" si="5"/>
        <v>0</v>
      </c>
    </row>
    <row r="81" spans="1:7" ht="33.75" customHeight="1" hidden="1">
      <c r="A81" s="120" t="s">
        <v>361</v>
      </c>
      <c r="B81" s="120" t="s">
        <v>365</v>
      </c>
      <c r="C81" s="114" t="s">
        <v>465</v>
      </c>
      <c r="D81" s="84"/>
      <c r="E81" s="58" t="s">
        <v>463</v>
      </c>
      <c r="F81" s="83">
        <f t="shared" si="5"/>
        <v>0</v>
      </c>
      <c r="G81" s="83">
        <f t="shared" si="5"/>
        <v>0</v>
      </c>
    </row>
    <row r="82" spans="1:7" ht="36" customHeight="1" hidden="1">
      <c r="A82" s="120" t="s">
        <v>361</v>
      </c>
      <c r="B82" s="120" t="s">
        <v>365</v>
      </c>
      <c r="C82" s="114" t="s">
        <v>466</v>
      </c>
      <c r="D82" s="84"/>
      <c r="E82" s="58" t="s">
        <v>464</v>
      </c>
      <c r="F82" s="83">
        <f t="shared" si="5"/>
        <v>0</v>
      </c>
      <c r="G82" s="83">
        <f t="shared" si="5"/>
        <v>0</v>
      </c>
    </row>
    <row r="83" spans="1:7" ht="27" customHeight="1" hidden="1">
      <c r="A83" s="121" t="s">
        <v>361</v>
      </c>
      <c r="B83" s="121" t="s">
        <v>365</v>
      </c>
      <c r="C83" s="115" t="s">
        <v>466</v>
      </c>
      <c r="D83" s="85" t="s">
        <v>490</v>
      </c>
      <c r="E83" s="86" t="s">
        <v>473</v>
      </c>
      <c r="F83" s="116"/>
      <c r="G83" s="116"/>
    </row>
    <row r="84" spans="1:7" ht="29.25" customHeight="1" hidden="1">
      <c r="A84" s="119" t="s">
        <v>361</v>
      </c>
      <c r="B84" s="119" t="s">
        <v>365</v>
      </c>
      <c r="C84" s="13" t="s">
        <v>389</v>
      </c>
      <c r="D84" s="52"/>
      <c r="E84" s="54" t="s">
        <v>469</v>
      </c>
      <c r="F84" s="25">
        <f>F85</f>
        <v>852200</v>
      </c>
      <c r="G84" s="25">
        <f>G85</f>
        <v>1149300</v>
      </c>
    </row>
    <row r="85" spans="1:7" ht="40.5" customHeight="1" hidden="1">
      <c r="A85" s="119" t="s">
        <v>361</v>
      </c>
      <c r="B85" s="119" t="s">
        <v>365</v>
      </c>
      <c r="C85" s="13" t="s">
        <v>388</v>
      </c>
      <c r="D85" s="52"/>
      <c r="E85" s="54" t="s">
        <v>471</v>
      </c>
      <c r="F85" s="25">
        <f>F94</f>
        <v>852200</v>
      </c>
      <c r="G85" s="25">
        <f>G94</f>
        <v>1149300</v>
      </c>
    </row>
    <row r="86" spans="1:7" ht="38.25">
      <c r="A86" s="119" t="s">
        <v>361</v>
      </c>
      <c r="B86" s="119" t="s">
        <v>365</v>
      </c>
      <c r="C86" s="162" t="s">
        <v>399</v>
      </c>
      <c r="D86" s="172"/>
      <c r="E86" s="127" t="s">
        <v>180</v>
      </c>
      <c r="F86" s="25">
        <f>F87</f>
        <v>19580500</v>
      </c>
      <c r="G86" s="25">
        <f>G87</f>
        <v>24492500</v>
      </c>
    </row>
    <row r="87" spans="1:7" ht="18" customHeight="1">
      <c r="A87" s="13" t="s">
        <v>361</v>
      </c>
      <c r="B87" s="13" t="s">
        <v>365</v>
      </c>
      <c r="C87" s="162" t="s">
        <v>400</v>
      </c>
      <c r="D87" s="172"/>
      <c r="E87" s="127" t="s">
        <v>462</v>
      </c>
      <c r="F87" s="25">
        <f>F89+F90+F92</f>
        <v>19580500</v>
      </c>
      <c r="G87" s="25">
        <f>G89+G90+G92</f>
        <v>24492500</v>
      </c>
    </row>
    <row r="88" spans="1:7" ht="31.5" customHeight="1">
      <c r="A88" s="13"/>
      <c r="B88" s="13"/>
      <c r="C88" s="162" t="s">
        <v>63</v>
      </c>
      <c r="D88" s="172"/>
      <c r="E88" s="127" t="s">
        <v>64</v>
      </c>
      <c r="F88" s="25">
        <f>F89</f>
        <v>250000</v>
      </c>
      <c r="G88" s="25">
        <f>G89</f>
        <v>250000</v>
      </c>
    </row>
    <row r="89" spans="1:7" ht="27.75" customHeight="1">
      <c r="A89" s="17" t="s">
        <v>361</v>
      </c>
      <c r="B89" s="17" t="s">
        <v>365</v>
      </c>
      <c r="C89" s="164" t="s">
        <v>63</v>
      </c>
      <c r="D89" s="173" t="s">
        <v>294</v>
      </c>
      <c r="E89" s="128" t="s">
        <v>293</v>
      </c>
      <c r="F89" s="26">
        <v>250000</v>
      </c>
      <c r="G89" s="26">
        <v>250000</v>
      </c>
    </row>
    <row r="90" spans="1:7" ht="86.25" customHeight="1">
      <c r="A90" s="13" t="s">
        <v>361</v>
      </c>
      <c r="B90" s="13" t="s">
        <v>365</v>
      </c>
      <c r="C90" s="162" t="s">
        <v>214</v>
      </c>
      <c r="D90" s="172"/>
      <c r="E90" s="127" t="s">
        <v>222</v>
      </c>
      <c r="F90" s="25">
        <f>F91</f>
        <v>11249500</v>
      </c>
      <c r="G90" s="25">
        <f>G91</f>
        <v>24242500</v>
      </c>
    </row>
    <row r="91" spans="1:7" ht="27.75" customHeight="1">
      <c r="A91" s="17" t="s">
        <v>361</v>
      </c>
      <c r="B91" s="17" t="s">
        <v>365</v>
      </c>
      <c r="C91" s="164" t="s">
        <v>214</v>
      </c>
      <c r="D91" s="173" t="s">
        <v>294</v>
      </c>
      <c r="E91" s="128" t="s">
        <v>293</v>
      </c>
      <c r="F91" s="26">
        <v>11249500</v>
      </c>
      <c r="G91" s="26">
        <v>24242500</v>
      </c>
    </row>
    <row r="92" spans="1:7" ht="27.75" customHeight="1">
      <c r="A92" s="13" t="s">
        <v>361</v>
      </c>
      <c r="B92" s="13" t="s">
        <v>365</v>
      </c>
      <c r="C92" s="162" t="s">
        <v>220</v>
      </c>
      <c r="D92" s="172"/>
      <c r="E92" s="127" t="s">
        <v>221</v>
      </c>
      <c r="F92" s="25">
        <f>F93</f>
        <v>8081000</v>
      </c>
      <c r="G92" s="25">
        <f>G93</f>
        <v>0</v>
      </c>
    </row>
    <row r="93" spans="1:7" ht="27.75" customHeight="1">
      <c r="A93" s="17" t="s">
        <v>361</v>
      </c>
      <c r="B93" s="17" t="s">
        <v>365</v>
      </c>
      <c r="C93" s="164" t="s">
        <v>220</v>
      </c>
      <c r="D93" s="173" t="s">
        <v>294</v>
      </c>
      <c r="E93" s="128" t="s">
        <v>293</v>
      </c>
      <c r="F93" s="26">
        <v>8081000</v>
      </c>
      <c r="G93" s="26">
        <v>0</v>
      </c>
    </row>
    <row r="94" spans="1:7" ht="27.75" customHeight="1">
      <c r="A94" s="119" t="s">
        <v>361</v>
      </c>
      <c r="B94" s="119" t="s">
        <v>365</v>
      </c>
      <c r="C94" s="162" t="s">
        <v>389</v>
      </c>
      <c r="D94" s="172"/>
      <c r="E94" s="57" t="s">
        <v>65</v>
      </c>
      <c r="F94" s="25">
        <f>F97</f>
        <v>852200</v>
      </c>
      <c r="G94" s="25">
        <f>G97</f>
        <v>1149300</v>
      </c>
    </row>
    <row r="95" spans="1:7" ht="27.75" customHeight="1">
      <c r="A95" s="119" t="s">
        <v>361</v>
      </c>
      <c r="B95" s="119" t="s">
        <v>365</v>
      </c>
      <c r="C95" s="162" t="s">
        <v>388</v>
      </c>
      <c r="D95" s="172"/>
      <c r="E95" s="127" t="s">
        <v>54</v>
      </c>
      <c r="F95" s="25">
        <f>F96</f>
        <v>852200</v>
      </c>
      <c r="G95" s="25">
        <f>G96</f>
        <v>1149300</v>
      </c>
    </row>
    <row r="96" spans="1:7" ht="27.75" customHeight="1">
      <c r="A96" s="119" t="s">
        <v>361</v>
      </c>
      <c r="B96" s="119" t="s">
        <v>365</v>
      </c>
      <c r="C96" s="162" t="s">
        <v>540</v>
      </c>
      <c r="D96" s="172"/>
      <c r="E96" s="127" t="s">
        <v>66</v>
      </c>
      <c r="F96" s="25">
        <f>F97</f>
        <v>852200</v>
      </c>
      <c r="G96" s="25">
        <f>G97</f>
        <v>1149300</v>
      </c>
    </row>
    <row r="97" spans="1:7" ht="30" customHeight="1">
      <c r="A97" s="122" t="s">
        <v>361</v>
      </c>
      <c r="B97" s="122" t="s">
        <v>365</v>
      </c>
      <c r="C97" s="164" t="s">
        <v>540</v>
      </c>
      <c r="D97" s="173" t="s">
        <v>294</v>
      </c>
      <c r="E97" s="128" t="s">
        <v>293</v>
      </c>
      <c r="F97" s="26">
        <v>852200</v>
      </c>
      <c r="G97" s="26">
        <v>1149300</v>
      </c>
    </row>
    <row r="98" spans="1:7" ht="30" customHeight="1">
      <c r="A98" s="119" t="s">
        <v>361</v>
      </c>
      <c r="B98" s="119" t="s">
        <v>493</v>
      </c>
      <c r="C98" s="162" t="s">
        <v>232</v>
      </c>
      <c r="D98" s="172"/>
      <c r="E98" s="127" t="s">
        <v>95</v>
      </c>
      <c r="F98" s="26">
        <f>F99</f>
        <v>0</v>
      </c>
      <c r="G98" s="26">
        <f>G99</f>
        <v>0</v>
      </c>
    </row>
    <row r="99" spans="1:7" ht="30" customHeight="1">
      <c r="A99" s="122" t="s">
        <v>361</v>
      </c>
      <c r="B99" s="122" t="s">
        <v>493</v>
      </c>
      <c r="C99" s="164" t="s">
        <v>232</v>
      </c>
      <c r="D99" s="173" t="s">
        <v>294</v>
      </c>
      <c r="E99" s="128" t="s">
        <v>293</v>
      </c>
      <c r="F99" s="26">
        <v>0</v>
      </c>
      <c r="G99" s="26">
        <v>0</v>
      </c>
    </row>
    <row r="100" spans="1:7" ht="31.5" customHeight="1">
      <c r="A100" s="90" t="s">
        <v>362</v>
      </c>
      <c r="B100" s="90"/>
      <c r="C100" s="90"/>
      <c r="D100" s="90"/>
      <c r="E100" s="61" t="s">
        <v>478</v>
      </c>
      <c r="F100" s="62">
        <f>+F112+F134+F156</f>
        <v>3222907</v>
      </c>
      <c r="G100" s="62">
        <f>+G112+G134+G156</f>
        <v>2423637</v>
      </c>
    </row>
    <row r="101" spans="1:7" ht="19.5" customHeight="1" hidden="1">
      <c r="A101" s="24" t="s">
        <v>362</v>
      </c>
      <c r="B101" s="13" t="s">
        <v>357</v>
      </c>
      <c r="C101" s="13" t="s">
        <v>450</v>
      </c>
      <c r="D101" s="13"/>
      <c r="E101" s="54" t="s">
        <v>448</v>
      </c>
      <c r="F101" s="48">
        <f aca="true" t="shared" si="6" ref="F101:G103">F102</f>
        <v>0</v>
      </c>
      <c r="G101" s="48">
        <f t="shared" si="6"/>
        <v>1</v>
      </c>
    </row>
    <row r="102" spans="1:7" ht="19.5" customHeight="1" hidden="1">
      <c r="A102" s="24" t="s">
        <v>362</v>
      </c>
      <c r="B102" s="13" t="s">
        <v>357</v>
      </c>
      <c r="C102" s="13" t="s">
        <v>450</v>
      </c>
      <c r="D102" s="13"/>
      <c r="E102" s="54" t="s">
        <v>346</v>
      </c>
      <c r="F102" s="48">
        <f t="shared" si="6"/>
        <v>0</v>
      </c>
      <c r="G102" s="48">
        <f t="shared" si="6"/>
        <v>1</v>
      </c>
    </row>
    <row r="103" spans="1:7" ht="28.5" customHeight="1" hidden="1">
      <c r="A103" s="24" t="s">
        <v>362</v>
      </c>
      <c r="B103" s="13" t="s">
        <v>357</v>
      </c>
      <c r="C103" s="13" t="s">
        <v>450</v>
      </c>
      <c r="D103" s="13"/>
      <c r="E103" s="113" t="s">
        <v>449</v>
      </c>
      <c r="F103" s="48">
        <f t="shared" si="6"/>
        <v>0</v>
      </c>
      <c r="G103" s="48">
        <f t="shared" si="6"/>
        <v>1</v>
      </c>
    </row>
    <row r="104" spans="1:7" ht="32.25" customHeight="1" hidden="1">
      <c r="A104" s="19" t="s">
        <v>362</v>
      </c>
      <c r="B104" s="17" t="s">
        <v>357</v>
      </c>
      <c r="C104" s="17" t="s">
        <v>450</v>
      </c>
      <c r="D104" s="17" t="s">
        <v>441</v>
      </c>
      <c r="E104" s="55" t="s">
        <v>445</v>
      </c>
      <c r="F104" s="49">
        <v>0</v>
      </c>
      <c r="G104" s="49">
        <v>1</v>
      </c>
    </row>
    <row r="105" spans="1:7" ht="21" customHeight="1" hidden="1">
      <c r="A105" s="17" t="s">
        <v>362</v>
      </c>
      <c r="B105" s="17" t="s">
        <v>357</v>
      </c>
      <c r="C105" s="17" t="s">
        <v>410</v>
      </c>
      <c r="D105" s="17" t="s">
        <v>283</v>
      </c>
      <c r="E105" s="55" t="s">
        <v>282</v>
      </c>
      <c r="F105" s="26">
        <f>F106</f>
        <v>0</v>
      </c>
      <c r="G105" s="26">
        <f>G106</f>
        <v>0</v>
      </c>
    </row>
    <row r="106" spans="1:7" ht="24" customHeight="1" hidden="1">
      <c r="A106" s="17" t="s">
        <v>362</v>
      </c>
      <c r="B106" s="17" t="s">
        <v>357</v>
      </c>
      <c r="C106" s="17" t="s">
        <v>410</v>
      </c>
      <c r="D106" s="17" t="s">
        <v>276</v>
      </c>
      <c r="E106" s="92" t="s">
        <v>277</v>
      </c>
      <c r="F106" s="26">
        <v>0</v>
      </c>
      <c r="G106" s="26">
        <v>0</v>
      </c>
    </row>
    <row r="107" spans="1:7" ht="18" customHeight="1" hidden="1">
      <c r="A107" s="13" t="s">
        <v>362</v>
      </c>
      <c r="B107" s="13" t="s">
        <v>357</v>
      </c>
      <c r="C107" s="13" t="s">
        <v>443</v>
      </c>
      <c r="D107" s="13"/>
      <c r="E107" s="54" t="s">
        <v>346</v>
      </c>
      <c r="F107" s="25">
        <f>F108+F110</f>
        <v>0</v>
      </c>
      <c r="G107" s="25">
        <f>G108+G110</f>
        <v>0</v>
      </c>
    </row>
    <row r="108" spans="1:17" ht="17.25" customHeight="1" hidden="1">
      <c r="A108" s="13" t="s">
        <v>362</v>
      </c>
      <c r="B108" s="13" t="s">
        <v>357</v>
      </c>
      <c r="C108" s="13" t="s">
        <v>442</v>
      </c>
      <c r="D108" s="13"/>
      <c r="E108" s="54" t="s">
        <v>438</v>
      </c>
      <c r="F108" s="25">
        <f>F109</f>
        <v>0</v>
      </c>
      <c r="G108" s="25">
        <f>G109</f>
        <v>0</v>
      </c>
      <c r="K108" s="41"/>
      <c r="L108" s="39"/>
      <c r="M108" s="39"/>
      <c r="N108" s="39"/>
      <c r="O108" s="42"/>
      <c r="P108" s="40"/>
      <c r="Q108" s="38"/>
    </row>
    <row r="109" spans="1:17" ht="26.25" customHeight="1" hidden="1">
      <c r="A109" s="17" t="s">
        <v>362</v>
      </c>
      <c r="B109" s="17" t="s">
        <v>357</v>
      </c>
      <c r="C109" s="17" t="s">
        <v>442</v>
      </c>
      <c r="D109" s="17" t="s">
        <v>441</v>
      </c>
      <c r="E109" s="55" t="s">
        <v>445</v>
      </c>
      <c r="F109" s="26">
        <v>0</v>
      </c>
      <c r="G109" s="26">
        <v>0</v>
      </c>
      <c r="K109" s="41"/>
      <c r="L109" s="39"/>
      <c r="M109" s="39"/>
      <c r="N109" s="39"/>
      <c r="O109" s="42"/>
      <c r="P109" s="40"/>
      <c r="Q109" s="38"/>
    </row>
    <row r="110" spans="1:7" ht="27" customHeight="1" hidden="1">
      <c r="A110" s="13" t="s">
        <v>362</v>
      </c>
      <c r="B110" s="13" t="s">
        <v>357</v>
      </c>
      <c r="C110" s="13" t="s">
        <v>444</v>
      </c>
      <c r="D110" s="13"/>
      <c r="E110" s="54" t="s">
        <v>439</v>
      </c>
      <c r="F110" s="25">
        <f>F111</f>
        <v>0</v>
      </c>
      <c r="G110" s="25">
        <f>G111</f>
        <v>0</v>
      </c>
    </row>
    <row r="111" spans="1:8" ht="24" customHeight="1" hidden="1">
      <c r="A111" s="17" t="s">
        <v>362</v>
      </c>
      <c r="B111" s="17" t="s">
        <v>357</v>
      </c>
      <c r="C111" s="17" t="s">
        <v>444</v>
      </c>
      <c r="D111" s="17" t="s">
        <v>441</v>
      </c>
      <c r="E111" s="55" t="s">
        <v>445</v>
      </c>
      <c r="F111" s="26">
        <v>0</v>
      </c>
      <c r="G111" s="26">
        <v>0</v>
      </c>
      <c r="H111" s="111"/>
    </row>
    <row r="112" spans="1:7" ht="18" customHeight="1">
      <c r="A112" s="13" t="s">
        <v>362</v>
      </c>
      <c r="B112" s="13" t="s">
        <v>359</v>
      </c>
      <c r="C112" s="13"/>
      <c r="D112" s="13"/>
      <c r="E112" s="54" t="s">
        <v>479</v>
      </c>
      <c r="F112" s="25">
        <f>F113</f>
        <v>50000</v>
      </c>
      <c r="G112" s="25">
        <f>G113</f>
        <v>50000</v>
      </c>
    </row>
    <row r="113" spans="1:7" ht="38.25">
      <c r="A113" s="13" t="s">
        <v>362</v>
      </c>
      <c r="B113" s="13" t="s">
        <v>359</v>
      </c>
      <c r="C113" s="12" t="s">
        <v>549</v>
      </c>
      <c r="D113" s="13"/>
      <c r="E113" s="118" t="s">
        <v>88</v>
      </c>
      <c r="F113" s="25">
        <f>F115</f>
        <v>50000</v>
      </c>
      <c r="G113" s="25">
        <f>G115</f>
        <v>50000</v>
      </c>
    </row>
    <row r="114" spans="1:7" ht="49.5" customHeight="1">
      <c r="A114" s="13" t="s">
        <v>362</v>
      </c>
      <c r="B114" s="13" t="s">
        <v>359</v>
      </c>
      <c r="C114" s="12" t="s">
        <v>550</v>
      </c>
      <c r="D114" s="13"/>
      <c r="E114" s="208" t="s">
        <v>68</v>
      </c>
      <c r="F114" s="25">
        <f>F115</f>
        <v>50000</v>
      </c>
      <c r="G114" s="25">
        <f>G115</f>
        <v>50000</v>
      </c>
    </row>
    <row r="115" spans="1:7" ht="30" customHeight="1">
      <c r="A115" s="13" t="s">
        <v>362</v>
      </c>
      <c r="B115" s="13" t="s">
        <v>359</v>
      </c>
      <c r="C115" s="12" t="s">
        <v>69</v>
      </c>
      <c r="D115" s="17"/>
      <c r="E115" s="209" t="s">
        <v>70</v>
      </c>
      <c r="F115" s="48">
        <f>F116</f>
        <v>50000</v>
      </c>
      <c r="G115" s="48">
        <f>G116</f>
        <v>50000</v>
      </c>
    </row>
    <row r="116" spans="1:7" ht="30" customHeight="1">
      <c r="A116" s="17" t="s">
        <v>362</v>
      </c>
      <c r="B116" s="17" t="s">
        <v>359</v>
      </c>
      <c r="C116" s="149" t="s">
        <v>69</v>
      </c>
      <c r="D116" s="17" t="s">
        <v>294</v>
      </c>
      <c r="E116" s="128" t="s">
        <v>303</v>
      </c>
      <c r="F116" s="49">
        <v>50000</v>
      </c>
      <c r="G116" s="49">
        <v>50000</v>
      </c>
    </row>
    <row r="117" spans="1:7" ht="21.75" customHeight="1" hidden="1">
      <c r="A117" s="24" t="s">
        <v>362</v>
      </c>
      <c r="B117" s="24" t="s">
        <v>359</v>
      </c>
      <c r="C117" s="13" t="s">
        <v>403</v>
      </c>
      <c r="D117" s="13"/>
      <c r="E117" s="54" t="s">
        <v>479</v>
      </c>
      <c r="F117" s="25">
        <f>F118+F121+F124</f>
        <v>0</v>
      </c>
      <c r="G117" s="25">
        <f>G118+G121+G124</f>
        <v>0</v>
      </c>
    </row>
    <row r="118" spans="1:7" ht="46.5" customHeight="1" hidden="1">
      <c r="A118" s="24" t="s">
        <v>362</v>
      </c>
      <c r="B118" s="24" t="s">
        <v>359</v>
      </c>
      <c r="C118" s="13" t="s">
        <v>402</v>
      </c>
      <c r="D118" s="13"/>
      <c r="E118" s="54" t="s">
        <v>480</v>
      </c>
      <c r="F118" s="25">
        <f>F120</f>
        <v>0</v>
      </c>
      <c r="G118" s="25">
        <f>G120</f>
        <v>0</v>
      </c>
    </row>
    <row r="119" spans="1:7" ht="21.75" customHeight="1" hidden="1">
      <c r="A119" s="19" t="s">
        <v>362</v>
      </c>
      <c r="B119" s="19" t="s">
        <v>359</v>
      </c>
      <c r="C119" s="17" t="s">
        <v>402</v>
      </c>
      <c r="D119" s="17" t="s">
        <v>283</v>
      </c>
      <c r="E119" s="55" t="s">
        <v>282</v>
      </c>
      <c r="F119" s="26">
        <f>F120</f>
        <v>0</v>
      </c>
      <c r="G119" s="26">
        <f>G120</f>
        <v>0</v>
      </c>
    </row>
    <row r="120" spans="1:7" ht="40.5" customHeight="1" hidden="1">
      <c r="A120" s="19" t="s">
        <v>362</v>
      </c>
      <c r="B120" s="19" t="s">
        <v>359</v>
      </c>
      <c r="C120" s="17" t="s">
        <v>402</v>
      </c>
      <c r="D120" s="17" t="s">
        <v>275</v>
      </c>
      <c r="E120" s="91" t="s">
        <v>274</v>
      </c>
      <c r="F120" s="26">
        <v>0</v>
      </c>
      <c r="G120" s="26">
        <v>0</v>
      </c>
    </row>
    <row r="121" spans="1:7" ht="38.25" hidden="1">
      <c r="A121" s="24" t="s">
        <v>362</v>
      </c>
      <c r="B121" s="13" t="s">
        <v>359</v>
      </c>
      <c r="C121" s="13" t="s">
        <v>412</v>
      </c>
      <c r="D121" s="13"/>
      <c r="E121" s="54" t="s">
        <v>481</v>
      </c>
      <c r="F121" s="25">
        <f>F123</f>
        <v>0</v>
      </c>
      <c r="G121" s="25">
        <f>G123</f>
        <v>0</v>
      </c>
    </row>
    <row r="122" spans="1:7" ht="15.75" hidden="1">
      <c r="A122" s="19" t="s">
        <v>362</v>
      </c>
      <c r="B122" s="17" t="s">
        <v>359</v>
      </c>
      <c r="C122" s="17" t="s">
        <v>412</v>
      </c>
      <c r="D122" s="17" t="s">
        <v>494</v>
      </c>
      <c r="E122" s="55" t="s">
        <v>282</v>
      </c>
      <c r="F122" s="26">
        <f>F123</f>
        <v>0</v>
      </c>
      <c r="G122" s="26">
        <f>G123</f>
        <v>0</v>
      </c>
    </row>
    <row r="123" spans="1:7" ht="41.25" customHeight="1" hidden="1">
      <c r="A123" s="19" t="s">
        <v>362</v>
      </c>
      <c r="B123" s="17" t="s">
        <v>359</v>
      </c>
      <c r="C123" s="17" t="s">
        <v>412</v>
      </c>
      <c r="D123" s="17" t="s">
        <v>275</v>
      </c>
      <c r="E123" s="91" t="s">
        <v>274</v>
      </c>
      <c r="F123" s="26">
        <v>0</v>
      </c>
      <c r="G123" s="26">
        <v>0</v>
      </c>
    </row>
    <row r="124" spans="1:7" ht="22.5" customHeight="1" hidden="1">
      <c r="A124" s="13" t="s">
        <v>362</v>
      </c>
      <c r="B124" s="13" t="s">
        <v>359</v>
      </c>
      <c r="C124" s="24" t="s">
        <v>411</v>
      </c>
      <c r="D124" s="13"/>
      <c r="E124" s="54" t="s">
        <v>348</v>
      </c>
      <c r="F124" s="25">
        <f>F129+F127+F126+F130</f>
        <v>0</v>
      </c>
      <c r="G124" s="25">
        <f>G129+G127+G126+G130</f>
        <v>0</v>
      </c>
    </row>
    <row r="125" spans="1:7" ht="22.5" customHeight="1" hidden="1">
      <c r="A125" s="17" t="s">
        <v>362</v>
      </c>
      <c r="B125" s="17" t="s">
        <v>359</v>
      </c>
      <c r="C125" s="19" t="s">
        <v>411</v>
      </c>
      <c r="D125" s="17" t="s">
        <v>294</v>
      </c>
      <c r="E125" s="128" t="s">
        <v>303</v>
      </c>
      <c r="F125" s="26">
        <f>F126+F127</f>
        <v>0</v>
      </c>
      <c r="G125" s="26">
        <f>G126+G127</f>
        <v>0</v>
      </c>
    </row>
    <row r="126" spans="1:7" ht="13.5" customHeight="1" hidden="1">
      <c r="A126" s="17" t="s">
        <v>362</v>
      </c>
      <c r="B126" s="17" t="s">
        <v>359</v>
      </c>
      <c r="C126" s="19" t="s">
        <v>411</v>
      </c>
      <c r="D126" s="17" t="s">
        <v>286</v>
      </c>
      <c r="E126" s="55" t="s">
        <v>287</v>
      </c>
      <c r="F126" s="26"/>
      <c r="G126" s="26"/>
    </row>
    <row r="127" spans="1:7" ht="29.25" customHeight="1" hidden="1">
      <c r="A127" s="17" t="s">
        <v>362</v>
      </c>
      <c r="B127" s="17" t="s">
        <v>359</v>
      </c>
      <c r="C127" s="19" t="s">
        <v>411</v>
      </c>
      <c r="D127" s="17" t="s">
        <v>490</v>
      </c>
      <c r="E127" s="55" t="s">
        <v>473</v>
      </c>
      <c r="F127" s="26">
        <v>0</v>
      </c>
      <c r="G127" s="26">
        <v>0</v>
      </c>
    </row>
    <row r="128" spans="1:7" ht="29.25" customHeight="1" hidden="1">
      <c r="A128" s="17" t="s">
        <v>362</v>
      </c>
      <c r="B128" s="17" t="s">
        <v>359</v>
      </c>
      <c r="C128" s="19" t="s">
        <v>411</v>
      </c>
      <c r="D128" s="17" t="s">
        <v>283</v>
      </c>
      <c r="E128" s="55" t="s">
        <v>282</v>
      </c>
      <c r="F128" s="26">
        <f>F129+F130</f>
        <v>0</v>
      </c>
      <c r="G128" s="26">
        <f>G129+G130</f>
        <v>0</v>
      </c>
    </row>
    <row r="129" spans="1:7" ht="39.75" customHeight="1" hidden="1">
      <c r="A129" s="17" t="s">
        <v>362</v>
      </c>
      <c r="B129" s="17" t="s">
        <v>359</v>
      </c>
      <c r="C129" s="19" t="s">
        <v>411</v>
      </c>
      <c r="D129" s="17" t="s">
        <v>276</v>
      </c>
      <c r="E129" s="92" t="s">
        <v>277</v>
      </c>
      <c r="F129" s="26">
        <v>0</v>
      </c>
      <c r="G129" s="26">
        <v>0</v>
      </c>
    </row>
    <row r="130" spans="1:7" ht="27.75" customHeight="1" hidden="1">
      <c r="A130" s="17" t="s">
        <v>362</v>
      </c>
      <c r="B130" s="17" t="s">
        <v>359</v>
      </c>
      <c r="C130" s="19" t="s">
        <v>411</v>
      </c>
      <c r="D130" s="17" t="s">
        <v>451</v>
      </c>
      <c r="E130" s="55" t="s">
        <v>537</v>
      </c>
      <c r="F130" s="26">
        <v>0</v>
      </c>
      <c r="G130" s="26">
        <v>0</v>
      </c>
    </row>
    <row r="131" spans="1:7" ht="31.5" customHeight="1" hidden="1">
      <c r="A131" s="13" t="s">
        <v>362</v>
      </c>
      <c r="B131" s="13" t="s">
        <v>359</v>
      </c>
      <c r="C131" s="24" t="s">
        <v>420</v>
      </c>
      <c r="D131" s="13"/>
      <c r="E131" s="54" t="s">
        <v>421</v>
      </c>
      <c r="F131" s="25">
        <f>SUM(F133)</f>
        <v>0</v>
      </c>
      <c r="G131" s="25">
        <f>SUM(G133)</f>
        <v>0</v>
      </c>
    </row>
    <row r="132" spans="1:7" ht="31.5" customHeight="1" hidden="1">
      <c r="A132" s="17" t="s">
        <v>362</v>
      </c>
      <c r="B132" s="17" t="s">
        <v>359</v>
      </c>
      <c r="C132" s="19" t="s">
        <v>420</v>
      </c>
      <c r="D132" s="17" t="s">
        <v>294</v>
      </c>
      <c r="E132" s="128" t="s">
        <v>303</v>
      </c>
      <c r="F132" s="26">
        <f>F133</f>
        <v>0</v>
      </c>
      <c r="G132" s="26">
        <f>G133</f>
        <v>0</v>
      </c>
    </row>
    <row r="133" spans="1:7" ht="29.25" customHeight="1" hidden="1">
      <c r="A133" s="17" t="s">
        <v>362</v>
      </c>
      <c r="B133" s="17" t="s">
        <v>359</v>
      </c>
      <c r="C133" s="19" t="s">
        <v>420</v>
      </c>
      <c r="D133" s="17" t="s">
        <v>286</v>
      </c>
      <c r="E133" s="55" t="s">
        <v>287</v>
      </c>
      <c r="F133" s="26">
        <v>0</v>
      </c>
      <c r="G133" s="26">
        <v>0</v>
      </c>
    </row>
    <row r="134" spans="1:9" ht="18.75" customHeight="1">
      <c r="A134" s="13" t="s">
        <v>362</v>
      </c>
      <c r="B134" s="13" t="s">
        <v>360</v>
      </c>
      <c r="C134" s="13"/>
      <c r="D134" s="13"/>
      <c r="E134" s="54" t="s">
        <v>482</v>
      </c>
      <c r="F134" s="25">
        <f>F135+F145+F139+F142</f>
        <v>2312300</v>
      </c>
      <c r="G134" s="25">
        <f>G135+G145+G139+G142</f>
        <v>1563030</v>
      </c>
      <c r="H134" s="93"/>
      <c r="I134" s="38"/>
    </row>
    <row r="135" spans="1:7" ht="54.75" customHeight="1" hidden="1">
      <c r="A135" s="13"/>
      <c r="B135" s="13"/>
      <c r="C135" s="162"/>
      <c r="D135" s="162"/>
      <c r="E135" s="150"/>
      <c r="F135" s="25"/>
      <c r="G135" s="25"/>
    </row>
    <row r="136" spans="1:7" ht="15.75" hidden="1">
      <c r="A136" s="13"/>
      <c r="B136" s="13"/>
      <c r="C136" s="162"/>
      <c r="D136" s="162"/>
      <c r="E136" s="54"/>
      <c r="F136" s="25"/>
      <c r="G136" s="25"/>
    </row>
    <row r="137" spans="1:7" ht="15.75" hidden="1">
      <c r="A137" s="13"/>
      <c r="B137" s="13"/>
      <c r="C137" s="162"/>
      <c r="D137" s="162"/>
      <c r="E137" s="54"/>
      <c r="F137" s="25"/>
      <c r="G137" s="25"/>
    </row>
    <row r="138" spans="1:7" ht="15.75" hidden="1">
      <c r="A138" s="17"/>
      <c r="B138" s="17"/>
      <c r="C138" s="164"/>
      <c r="D138" s="164"/>
      <c r="E138" s="128"/>
      <c r="F138" s="26"/>
      <c r="G138" s="26"/>
    </row>
    <row r="139" spans="1:7" ht="51">
      <c r="A139" s="13" t="s">
        <v>401</v>
      </c>
      <c r="B139" s="13" t="s">
        <v>360</v>
      </c>
      <c r="C139" s="162" t="s">
        <v>147</v>
      </c>
      <c r="D139" s="162"/>
      <c r="E139" s="127" t="s">
        <v>164</v>
      </c>
      <c r="F139" s="25">
        <f>F140</f>
        <v>100000</v>
      </c>
      <c r="G139" s="25">
        <f>G140</f>
        <v>100000</v>
      </c>
    </row>
    <row r="140" spans="1:7" ht="25.5">
      <c r="A140" s="13" t="s">
        <v>401</v>
      </c>
      <c r="B140" s="13" t="s">
        <v>360</v>
      </c>
      <c r="C140" s="162" t="s">
        <v>147</v>
      </c>
      <c r="D140" s="162"/>
      <c r="E140" s="127" t="s">
        <v>165</v>
      </c>
      <c r="F140" s="25">
        <f>F141</f>
        <v>100000</v>
      </c>
      <c r="G140" s="25">
        <f>G141</f>
        <v>100000</v>
      </c>
    </row>
    <row r="141" spans="1:7" ht="24.75" customHeight="1">
      <c r="A141" s="17" t="s">
        <v>401</v>
      </c>
      <c r="B141" s="17" t="s">
        <v>360</v>
      </c>
      <c r="C141" s="164" t="s">
        <v>147</v>
      </c>
      <c r="D141" s="164" t="s">
        <v>294</v>
      </c>
      <c r="E141" s="128" t="s">
        <v>303</v>
      </c>
      <c r="F141" s="26">
        <v>100000</v>
      </c>
      <c r="G141" s="26">
        <v>100000</v>
      </c>
    </row>
    <row r="142" spans="1:7" ht="15.75" hidden="1">
      <c r="A142" s="13"/>
      <c r="B142" s="13"/>
      <c r="C142" s="162"/>
      <c r="D142" s="162"/>
      <c r="E142" s="127"/>
      <c r="F142" s="25"/>
      <c r="G142" s="25"/>
    </row>
    <row r="143" spans="1:7" ht="15.75" hidden="1">
      <c r="A143" s="13"/>
      <c r="B143" s="13"/>
      <c r="C143" s="162"/>
      <c r="D143" s="162"/>
      <c r="E143" s="127"/>
      <c r="F143" s="25"/>
      <c r="G143" s="25"/>
    </row>
    <row r="144" spans="1:7" ht="15.75" hidden="1">
      <c r="A144" s="17"/>
      <c r="B144" s="17"/>
      <c r="C144" s="164"/>
      <c r="D144" s="164"/>
      <c r="E144" s="128"/>
      <c r="F144" s="26"/>
      <c r="G144" s="26"/>
    </row>
    <row r="145" spans="1:7" ht="42.75" customHeight="1">
      <c r="A145" s="13" t="s">
        <v>362</v>
      </c>
      <c r="B145" s="13" t="s">
        <v>360</v>
      </c>
      <c r="C145" s="13" t="s">
        <v>389</v>
      </c>
      <c r="D145" s="13"/>
      <c r="E145" s="54" t="s">
        <v>58</v>
      </c>
      <c r="F145" s="25">
        <f>F146</f>
        <v>2212300</v>
      </c>
      <c r="G145" s="25">
        <f>G146</f>
        <v>1463030</v>
      </c>
    </row>
    <row r="146" spans="1:7" ht="18.75" customHeight="1">
      <c r="A146" s="13" t="s">
        <v>362</v>
      </c>
      <c r="B146" s="13" t="s">
        <v>360</v>
      </c>
      <c r="C146" s="13" t="s">
        <v>404</v>
      </c>
      <c r="D146" s="13"/>
      <c r="E146" s="54" t="s">
        <v>348</v>
      </c>
      <c r="F146" s="25">
        <f>F147</f>
        <v>2212300</v>
      </c>
      <c r="G146" s="25">
        <f>G147</f>
        <v>1463030</v>
      </c>
    </row>
    <row r="147" spans="1:7" ht="22.5" customHeight="1">
      <c r="A147" s="13" t="s">
        <v>362</v>
      </c>
      <c r="B147" s="13" t="s">
        <v>360</v>
      </c>
      <c r="C147" s="13" t="s">
        <v>416</v>
      </c>
      <c r="D147" s="13"/>
      <c r="E147" s="54" t="s">
        <v>482</v>
      </c>
      <c r="F147" s="25">
        <f>F148+F150+F152</f>
        <v>2212300</v>
      </c>
      <c r="G147" s="25">
        <f>G148+G150+G152</f>
        <v>1463030</v>
      </c>
    </row>
    <row r="148" spans="1:7" ht="21.75" customHeight="1">
      <c r="A148" s="13" t="s">
        <v>362</v>
      </c>
      <c r="B148" s="13" t="s">
        <v>360</v>
      </c>
      <c r="C148" s="13" t="s">
        <v>415</v>
      </c>
      <c r="D148" s="13"/>
      <c r="E148" s="54" t="s">
        <v>483</v>
      </c>
      <c r="F148" s="25">
        <f>F149</f>
        <v>415000</v>
      </c>
      <c r="G148" s="25">
        <f>G149</f>
        <v>445000</v>
      </c>
    </row>
    <row r="149" spans="1:7" ht="30.75" customHeight="1">
      <c r="A149" s="43" t="s">
        <v>362</v>
      </c>
      <c r="B149" s="43" t="s">
        <v>360</v>
      </c>
      <c r="C149" s="43" t="s">
        <v>415</v>
      </c>
      <c r="D149" s="43" t="s">
        <v>294</v>
      </c>
      <c r="E149" s="128" t="s">
        <v>303</v>
      </c>
      <c r="F149" s="26">
        <v>415000</v>
      </c>
      <c r="G149" s="26">
        <v>445000</v>
      </c>
    </row>
    <row r="150" spans="1:7" ht="18.75" customHeight="1">
      <c r="A150" s="13" t="s">
        <v>362</v>
      </c>
      <c r="B150" s="13" t="s">
        <v>360</v>
      </c>
      <c r="C150" s="13" t="s">
        <v>414</v>
      </c>
      <c r="D150" s="13"/>
      <c r="E150" s="54" t="s">
        <v>350</v>
      </c>
      <c r="F150" s="25">
        <f>F151</f>
        <v>1362300</v>
      </c>
      <c r="G150" s="25">
        <f>G151</f>
        <v>623030</v>
      </c>
    </row>
    <row r="151" spans="1:7" ht="18.75" customHeight="1">
      <c r="A151" s="17" t="s">
        <v>362</v>
      </c>
      <c r="B151" s="17" t="s">
        <v>360</v>
      </c>
      <c r="C151" s="17" t="s">
        <v>414</v>
      </c>
      <c r="D151" s="17" t="s">
        <v>294</v>
      </c>
      <c r="E151" s="128" t="s">
        <v>303</v>
      </c>
      <c r="F151" s="26">
        <v>1362300</v>
      </c>
      <c r="G151" s="26">
        <v>623030</v>
      </c>
    </row>
    <row r="152" spans="1:7" ht="31.5" customHeight="1">
      <c r="A152" s="13" t="s">
        <v>362</v>
      </c>
      <c r="B152" s="13" t="s">
        <v>360</v>
      </c>
      <c r="C152" s="13" t="s">
        <v>413</v>
      </c>
      <c r="D152" s="13"/>
      <c r="E152" s="54" t="s">
        <v>351</v>
      </c>
      <c r="F152" s="25">
        <f>F153</f>
        <v>435000</v>
      </c>
      <c r="G152" s="25">
        <f>G153</f>
        <v>395000</v>
      </c>
    </row>
    <row r="153" spans="1:7" ht="31.5" customHeight="1">
      <c r="A153" s="17" t="s">
        <v>362</v>
      </c>
      <c r="B153" s="17" t="s">
        <v>360</v>
      </c>
      <c r="C153" s="17" t="s">
        <v>413</v>
      </c>
      <c r="D153" s="17" t="s">
        <v>294</v>
      </c>
      <c r="E153" s="128" t="s">
        <v>303</v>
      </c>
      <c r="F153" s="26">
        <v>435000</v>
      </c>
      <c r="G153" s="26">
        <v>395000</v>
      </c>
    </row>
    <row r="154" spans="1:7" ht="30.75" customHeight="1" hidden="1">
      <c r="A154" s="17" t="s">
        <v>362</v>
      </c>
      <c r="B154" s="17" t="s">
        <v>360</v>
      </c>
      <c r="C154" s="17" t="s">
        <v>413</v>
      </c>
      <c r="D154" s="17" t="s">
        <v>299</v>
      </c>
      <c r="E154" s="55" t="s">
        <v>306</v>
      </c>
      <c r="F154" s="26">
        <f>F155</f>
        <v>0</v>
      </c>
      <c r="G154" s="26">
        <f>G155</f>
        <v>0</v>
      </c>
    </row>
    <row r="155" spans="1:7" ht="30.75" customHeight="1" hidden="1">
      <c r="A155" s="17" t="s">
        <v>362</v>
      </c>
      <c r="B155" s="17" t="s">
        <v>360</v>
      </c>
      <c r="C155" s="17" t="s">
        <v>413</v>
      </c>
      <c r="D155" s="17" t="s">
        <v>441</v>
      </c>
      <c r="E155" s="55" t="s">
        <v>445</v>
      </c>
      <c r="F155" s="26">
        <v>0</v>
      </c>
      <c r="G155" s="26">
        <v>0</v>
      </c>
    </row>
    <row r="156" spans="1:7" ht="38.25">
      <c r="A156" s="251" t="s">
        <v>362</v>
      </c>
      <c r="B156" s="251" t="s">
        <v>362</v>
      </c>
      <c r="C156" s="252" t="s">
        <v>396</v>
      </c>
      <c r="D156" s="252"/>
      <c r="E156" s="255" t="s">
        <v>146</v>
      </c>
      <c r="F156" s="254">
        <f>F157+F160</f>
        <v>860607</v>
      </c>
      <c r="G156" s="254">
        <f>G157+G160</f>
        <v>810607</v>
      </c>
    </row>
    <row r="157" spans="1:7" ht="30.75" customHeight="1">
      <c r="A157" s="13" t="s">
        <v>362</v>
      </c>
      <c r="B157" s="13" t="s">
        <v>362</v>
      </c>
      <c r="C157" s="162" t="s">
        <v>395</v>
      </c>
      <c r="D157" s="162"/>
      <c r="E157" s="54" t="s">
        <v>71</v>
      </c>
      <c r="F157" s="25">
        <f>F158</f>
        <v>100000</v>
      </c>
      <c r="G157" s="25">
        <f>G158</f>
        <v>50000</v>
      </c>
    </row>
    <row r="158" spans="1:7" ht="30.75" customHeight="1">
      <c r="A158" s="13" t="s">
        <v>362</v>
      </c>
      <c r="B158" s="13" t="s">
        <v>362</v>
      </c>
      <c r="C158" s="162" t="s">
        <v>72</v>
      </c>
      <c r="D158" s="162"/>
      <c r="E158" s="54" t="s">
        <v>375</v>
      </c>
      <c r="F158" s="25">
        <f>F159</f>
        <v>100000</v>
      </c>
      <c r="G158" s="25">
        <f>G159</f>
        <v>50000</v>
      </c>
    </row>
    <row r="159" spans="1:7" ht="30.75" customHeight="1">
      <c r="A159" s="17" t="s">
        <v>362</v>
      </c>
      <c r="B159" s="17" t="s">
        <v>362</v>
      </c>
      <c r="C159" s="164" t="s">
        <v>72</v>
      </c>
      <c r="D159" s="164" t="s">
        <v>294</v>
      </c>
      <c r="E159" s="128" t="s">
        <v>303</v>
      </c>
      <c r="F159" s="26">
        <v>100000</v>
      </c>
      <c r="G159" s="26">
        <v>50000</v>
      </c>
    </row>
    <row r="160" spans="1:7" ht="30.75" customHeight="1">
      <c r="A160" s="13" t="s">
        <v>362</v>
      </c>
      <c r="B160" s="13" t="s">
        <v>362</v>
      </c>
      <c r="C160" s="162" t="s">
        <v>233</v>
      </c>
      <c r="D160" s="162"/>
      <c r="E160" s="127" t="s">
        <v>100</v>
      </c>
      <c r="F160" s="25">
        <f>F161</f>
        <v>760607</v>
      </c>
      <c r="G160" s="25">
        <f>G161</f>
        <v>760607</v>
      </c>
    </row>
    <row r="161" spans="1:7" ht="30.75" customHeight="1">
      <c r="A161" s="17" t="s">
        <v>362</v>
      </c>
      <c r="B161" s="17" t="s">
        <v>362</v>
      </c>
      <c r="C161" s="164" t="s">
        <v>233</v>
      </c>
      <c r="D161" s="164" t="s">
        <v>294</v>
      </c>
      <c r="E161" s="128" t="s">
        <v>303</v>
      </c>
      <c r="F161" s="26">
        <v>760607</v>
      </c>
      <c r="G161" s="26">
        <v>760607</v>
      </c>
    </row>
    <row r="162" spans="1:7" ht="30.75" customHeight="1">
      <c r="A162" s="251" t="s">
        <v>216</v>
      </c>
      <c r="B162" s="251" t="s">
        <v>362</v>
      </c>
      <c r="C162" s="252" t="s">
        <v>166</v>
      </c>
      <c r="D162" s="252"/>
      <c r="E162" s="253" t="s">
        <v>174</v>
      </c>
      <c r="F162" s="254">
        <f>F163</f>
        <v>100000</v>
      </c>
      <c r="G162" s="254">
        <f>G163</f>
        <v>100000</v>
      </c>
    </row>
    <row r="163" spans="1:7" ht="30.75" customHeight="1">
      <c r="A163" s="13" t="s">
        <v>216</v>
      </c>
      <c r="B163" s="13" t="s">
        <v>362</v>
      </c>
      <c r="C163" s="162" t="s">
        <v>167</v>
      </c>
      <c r="D163" s="162"/>
      <c r="E163" s="127" t="s">
        <v>148</v>
      </c>
      <c r="F163" s="26">
        <f>F164</f>
        <v>100000</v>
      </c>
      <c r="G163" s="26">
        <f>G164</f>
        <v>100000</v>
      </c>
    </row>
    <row r="164" spans="1:7" ht="30.75" customHeight="1">
      <c r="A164" s="17" t="s">
        <v>216</v>
      </c>
      <c r="B164" s="17" t="s">
        <v>362</v>
      </c>
      <c r="C164" s="164" t="s">
        <v>167</v>
      </c>
      <c r="D164" s="164" t="s">
        <v>294</v>
      </c>
      <c r="E164" s="128" t="s">
        <v>303</v>
      </c>
      <c r="F164" s="26">
        <v>100000</v>
      </c>
      <c r="G164" s="26">
        <v>100000</v>
      </c>
    </row>
    <row r="165" spans="1:7" ht="32.25" customHeight="1">
      <c r="A165" s="60" t="s">
        <v>364</v>
      </c>
      <c r="B165" s="60"/>
      <c r="C165" s="60"/>
      <c r="D165" s="60"/>
      <c r="E165" s="61" t="s">
        <v>352</v>
      </c>
      <c r="F165" s="62">
        <f>F166+F180</f>
        <v>6291660.89</v>
      </c>
      <c r="G165" s="62">
        <f>G166+G180</f>
        <v>6577898.89</v>
      </c>
    </row>
    <row r="166" spans="1:7" ht="24.75" customHeight="1">
      <c r="A166" s="13" t="s">
        <v>364</v>
      </c>
      <c r="B166" s="13" t="s">
        <v>357</v>
      </c>
      <c r="C166" s="13"/>
      <c r="D166" s="13"/>
      <c r="E166" s="54" t="s">
        <v>353</v>
      </c>
      <c r="F166" s="25">
        <f>F171+F167</f>
        <v>5015660.89</v>
      </c>
      <c r="G166" s="25">
        <f>G171+G167</f>
        <v>5276898.89</v>
      </c>
    </row>
    <row r="167" spans="1:7" ht="27.75" customHeight="1" hidden="1">
      <c r="A167" s="13" t="s">
        <v>364</v>
      </c>
      <c r="B167" s="13" t="s">
        <v>357</v>
      </c>
      <c r="C167" s="162" t="s">
        <v>73</v>
      </c>
      <c r="D167" s="162"/>
      <c r="E167" s="54" t="s">
        <v>149</v>
      </c>
      <c r="F167" s="25">
        <f aca="true" t="shared" si="7" ref="F167:G169">F168</f>
        <v>0</v>
      </c>
      <c r="G167" s="25">
        <f t="shared" si="7"/>
        <v>0</v>
      </c>
    </row>
    <row r="168" spans="1:7" ht="30" customHeight="1" hidden="1">
      <c r="A168" s="13" t="s">
        <v>364</v>
      </c>
      <c r="B168" s="13" t="s">
        <v>357</v>
      </c>
      <c r="C168" s="162" t="s">
        <v>74</v>
      </c>
      <c r="D168" s="162"/>
      <c r="E168" s="54" t="s">
        <v>150</v>
      </c>
      <c r="F168" s="25">
        <f t="shared" si="7"/>
        <v>0</v>
      </c>
      <c r="G168" s="25">
        <f t="shared" si="7"/>
        <v>0</v>
      </c>
    </row>
    <row r="169" spans="1:7" ht="24.75" customHeight="1" hidden="1">
      <c r="A169" s="13" t="s">
        <v>364</v>
      </c>
      <c r="B169" s="13" t="s">
        <v>357</v>
      </c>
      <c r="C169" s="162" t="s">
        <v>75</v>
      </c>
      <c r="D169" s="162"/>
      <c r="E169" s="54" t="s">
        <v>151</v>
      </c>
      <c r="F169" s="25">
        <f t="shared" si="7"/>
        <v>0</v>
      </c>
      <c r="G169" s="25">
        <f t="shared" si="7"/>
        <v>0</v>
      </c>
    </row>
    <row r="170" spans="1:7" ht="18.75" customHeight="1" hidden="1">
      <c r="A170" s="17" t="s">
        <v>364</v>
      </c>
      <c r="B170" s="17" t="s">
        <v>357</v>
      </c>
      <c r="C170" s="164" t="s">
        <v>75</v>
      </c>
      <c r="D170" s="164" t="s">
        <v>294</v>
      </c>
      <c r="E170" s="128" t="s">
        <v>303</v>
      </c>
      <c r="F170" s="26">
        <v>0</v>
      </c>
      <c r="G170" s="26">
        <v>0</v>
      </c>
    </row>
    <row r="171" spans="1:7" ht="39" customHeight="1">
      <c r="A171" s="13" t="s">
        <v>364</v>
      </c>
      <c r="B171" s="13" t="s">
        <v>357</v>
      </c>
      <c r="C171" s="13" t="s">
        <v>389</v>
      </c>
      <c r="D171" s="13"/>
      <c r="E171" s="54" t="s">
        <v>58</v>
      </c>
      <c r="F171" s="25">
        <f>F172</f>
        <v>5015660.89</v>
      </c>
      <c r="G171" s="25">
        <f>G172</f>
        <v>5276898.89</v>
      </c>
    </row>
    <row r="172" spans="1:7" ht="39.75" customHeight="1">
      <c r="A172" s="13" t="s">
        <v>364</v>
      </c>
      <c r="B172" s="13" t="s">
        <v>357</v>
      </c>
      <c r="C172" s="13" t="s">
        <v>388</v>
      </c>
      <c r="D172" s="13"/>
      <c r="E172" s="54" t="s">
        <v>76</v>
      </c>
      <c r="F172" s="25">
        <f>F173+F178</f>
        <v>5015660.89</v>
      </c>
      <c r="G172" s="25">
        <f>G173+G178</f>
        <v>5276898.89</v>
      </c>
    </row>
    <row r="173" spans="1:7" ht="29.25" customHeight="1">
      <c r="A173" s="13" t="s">
        <v>364</v>
      </c>
      <c r="B173" s="13" t="s">
        <v>357</v>
      </c>
      <c r="C173" s="13" t="s">
        <v>390</v>
      </c>
      <c r="D173" s="13"/>
      <c r="E173" s="54" t="s">
        <v>484</v>
      </c>
      <c r="F173" s="25">
        <f>F174+F175+F176+F177</f>
        <v>4975172</v>
      </c>
      <c r="G173" s="25">
        <f>G174+G175+G176+G177</f>
        <v>5236410</v>
      </c>
    </row>
    <row r="174" spans="1:7" ht="29.25" customHeight="1">
      <c r="A174" s="17" t="s">
        <v>364</v>
      </c>
      <c r="B174" s="17" t="s">
        <v>357</v>
      </c>
      <c r="C174" s="17" t="s">
        <v>390</v>
      </c>
      <c r="D174" s="17" t="s">
        <v>302</v>
      </c>
      <c r="E174" s="55" t="s">
        <v>309</v>
      </c>
      <c r="F174" s="26">
        <v>2970172</v>
      </c>
      <c r="G174" s="26">
        <v>3226410</v>
      </c>
    </row>
    <row r="175" spans="1:7" ht="29.25" customHeight="1">
      <c r="A175" s="17" t="s">
        <v>364</v>
      </c>
      <c r="B175" s="17" t="s">
        <v>357</v>
      </c>
      <c r="C175" s="17" t="s">
        <v>390</v>
      </c>
      <c r="D175" s="17" t="s">
        <v>294</v>
      </c>
      <c r="E175" s="128" t="s">
        <v>303</v>
      </c>
      <c r="F175" s="26">
        <v>2005000</v>
      </c>
      <c r="G175" s="26">
        <v>2010000</v>
      </c>
    </row>
    <row r="176" spans="1:7" ht="30.75" customHeight="1">
      <c r="A176" s="17" t="s">
        <v>364</v>
      </c>
      <c r="B176" s="17" t="s">
        <v>357</v>
      </c>
      <c r="C176" s="17" t="s">
        <v>390</v>
      </c>
      <c r="D176" s="17" t="s">
        <v>297</v>
      </c>
      <c r="E176" s="55" t="s">
        <v>305</v>
      </c>
      <c r="F176" s="26">
        <v>0</v>
      </c>
      <c r="G176" s="26">
        <v>0</v>
      </c>
    </row>
    <row r="177" spans="1:7" ht="28.5" customHeight="1">
      <c r="A177" s="17" t="s">
        <v>364</v>
      </c>
      <c r="B177" s="17" t="s">
        <v>357</v>
      </c>
      <c r="C177" s="17" t="s">
        <v>390</v>
      </c>
      <c r="D177" s="17" t="s">
        <v>298</v>
      </c>
      <c r="E177" s="55" t="s">
        <v>304</v>
      </c>
      <c r="F177" s="26">
        <v>0</v>
      </c>
      <c r="G177" s="26">
        <v>0</v>
      </c>
    </row>
    <row r="178" spans="1:7" ht="28.5" customHeight="1">
      <c r="A178" s="13" t="s">
        <v>364</v>
      </c>
      <c r="B178" s="13" t="s">
        <v>357</v>
      </c>
      <c r="C178" s="162" t="s">
        <v>208</v>
      </c>
      <c r="D178" s="162"/>
      <c r="E178" s="54" t="s">
        <v>209</v>
      </c>
      <c r="F178" s="25">
        <f>F179</f>
        <v>40488.89</v>
      </c>
      <c r="G178" s="25">
        <f>G179</f>
        <v>40488.89</v>
      </c>
    </row>
    <row r="179" spans="1:7" ht="28.5" customHeight="1">
      <c r="A179" s="17" t="s">
        <v>364</v>
      </c>
      <c r="B179" s="17" t="s">
        <v>357</v>
      </c>
      <c r="C179" s="164" t="s">
        <v>208</v>
      </c>
      <c r="D179" s="164" t="s">
        <v>294</v>
      </c>
      <c r="E179" s="128" t="s">
        <v>303</v>
      </c>
      <c r="F179" s="26">
        <v>40488.89</v>
      </c>
      <c r="G179" s="26">
        <v>40488.89</v>
      </c>
    </row>
    <row r="180" spans="1:8" s="21" customFormat="1" ht="24.75" customHeight="1">
      <c r="A180" s="13" t="s">
        <v>364</v>
      </c>
      <c r="B180" s="13" t="s">
        <v>361</v>
      </c>
      <c r="C180" s="13"/>
      <c r="D180" s="13"/>
      <c r="E180" s="54" t="s">
        <v>354</v>
      </c>
      <c r="F180" s="25">
        <f>F181</f>
        <v>1276000</v>
      </c>
      <c r="G180" s="25">
        <f>G181</f>
        <v>1301000</v>
      </c>
      <c r="H180" s="109"/>
    </row>
    <row r="181" spans="1:8" s="21" customFormat="1" ht="40.5" customHeight="1">
      <c r="A181" s="13" t="s">
        <v>364</v>
      </c>
      <c r="B181" s="13" t="s">
        <v>361</v>
      </c>
      <c r="C181" s="13" t="s">
        <v>389</v>
      </c>
      <c r="D181" s="13"/>
      <c r="E181" s="54" t="s">
        <v>58</v>
      </c>
      <c r="F181" s="25">
        <f>F182</f>
        <v>1276000</v>
      </c>
      <c r="G181" s="25">
        <f>G182</f>
        <v>1301000</v>
      </c>
      <c r="H181" s="109"/>
    </row>
    <row r="182" spans="1:8" ht="42.75" customHeight="1">
      <c r="A182" s="13" t="s">
        <v>364</v>
      </c>
      <c r="B182" s="13" t="s">
        <v>361</v>
      </c>
      <c r="C182" s="13" t="s">
        <v>388</v>
      </c>
      <c r="D182" s="13"/>
      <c r="E182" s="54" t="s">
        <v>76</v>
      </c>
      <c r="F182" s="25">
        <f>F183+F191</f>
        <v>1276000</v>
      </c>
      <c r="G182" s="25">
        <f>G183+G191</f>
        <v>1301000</v>
      </c>
      <c r="H182" s="111"/>
    </row>
    <row r="183" spans="1:7" ht="0.75" customHeight="1" hidden="1">
      <c r="A183" s="13" t="s">
        <v>364</v>
      </c>
      <c r="B183" s="13" t="s">
        <v>361</v>
      </c>
      <c r="C183" s="13" t="s">
        <v>387</v>
      </c>
      <c r="D183" s="13"/>
      <c r="E183" s="54" t="s">
        <v>503</v>
      </c>
      <c r="F183" s="25">
        <f>F185+F186+F190+F188</f>
        <v>0</v>
      </c>
      <c r="G183" s="25">
        <f>G185+G186+G190+G188</f>
        <v>0</v>
      </c>
    </row>
    <row r="184" spans="1:7" ht="28.5" customHeight="1" hidden="1">
      <c r="A184" s="17" t="s">
        <v>364</v>
      </c>
      <c r="B184" s="17" t="s">
        <v>361</v>
      </c>
      <c r="C184" s="17" t="s">
        <v>387</v>
      </c>
      <c r="D184" s="17" t="s">
        <v>302</v>
      </c>
      <c r="E184" s="55" t="s">
        <v>309</v>
      </c>
      <c r="F184" s="26">
        <f>F185+F186</f>
        <v>0</v>
      </c>
      <c r="G184" s="26">
        <f>G185+G186</f>
        <v>0</v>
      </c>
    </row>
    <row r="185" spans="1:7" ht="20.25" customHeight="1" hidden="1">
      <c r="A185" s="17" t="s">
        <v>364</v>
      </c>
      <c r="B185" s="17" t="s">
        <v>361</v>
      </c>
      <c r="C185" s="17" t="s">
        <v>387</v>
      </c>
      <c r="D185" s="17" t="s">
        <v>495</v>
      </c>
      <c r="E185" s="18" t="s">
        <v>244</v>
      </c>
      <c r="F185" s="26">
        <v>0</v>
      </c>
      <c r="G185" s="26">
        <v>0</v>
      </c>
    </row>
    <row r="186" spans="1:8" s="21" customFormat="1" ht="27.75" customHeight="1" hidden="1">
      <c r="A186" s="17" t="s">
        <v>364</v>
      </c>
      <c r="B186" s="17" t="s">
        <v>361</v>
      </c>
      <c r="C186" s="17" t="s">
        <v>387</v>
      </c>
      <c r="D186" s="17" t="s">
        <v>440</v>
      </c>
      <c r="E186" s="55" t="s">
        <v>419</v>
      </c>
      <c r="F186" s="26">
        <v>0</v>
      </c>
      <c r="G186" s="26">
        <v>0</v>
      </c>
      <c r="H186" s="109"/>
    </row>
    <row r="187" spans="1:8" s="21" customFormat="1" ht="27.75" customHeight="1" hidden="1">
      <c r="A187" s="17" t="s">
        <v>364</v>
      </c>
      <c r="B187" s="17" t="s">
        <v>361</v>
      </c>
      <c r="C187" s="17" t="s">
        <v>387</v>
      </c>
      <c r="D187" s="17" t="s">
        <v>294</v>
      </c>
      <c r="E187" s="128" t="s">
        <v>303</v>
      </c>
      <c r="F187" s="26">
        <f>F188</f>
        <v>0</v>
      </c>
      <c r="G187" s="26">
        <f>G188</f>
        <v>0</v>
      </c>
      <c r="H187" s="109"/>
    </row>
    <row r="188" spans="1:7" ht="27.75" customHeight="1" hidden="1">
      <c r="A188" s="17" t="s">
        <v>364</v>
      </c>
      <c r="B188" s="17" t="s">
        <v>361</v>
      </c>
      <c r="C188" s="17" t="s">
        <v>387</v>
      </c>
      <c r="D188" s="17" t="s">
        <v>490</v>
      </c>
      <c r="E188" s="55" t="s">
        <v>485</v>
      </c>
      <c r="F188" s="26">
        <v>0</v>
      </c>
      <c r="G188" s="26">
        <v>0</v>
      </c>
    </row>
    <row r="189" spans="1:7" ht="27.75" customHeight="1" hidden="1">
      <c r="A189" s="17" t="s">
        <v>364</v>
      </c>
      <c r="B189" s="17" t="s">
        <v>361</v>
      </c>
      <c r="C189" s="17" t="s">
        <v>387</v>
      </c>
      <c r="D189" s="17" t="s">
        <v>297</v>
      </c>
      <c r="E189" s="55" t="s">
        <v>305</v>
      </c>
      <c r="F189" s="26">
        <f>F190</f>
        <v>0</v>
      </c>
      <c r="G189" s="26">
        <f>G190</f>
        <v>0</v>
      </c>
    </row>
    <row r="190" spans="1:7" ht="28.5" customHeight="1" hidden="1">
      <c r="A190" s="17" t="s">
        <v>364</v>
      </c>
      <c r="B190" s="17" t="s">
        <v>361</v>
      </c>
      <c r="C190" s="17" t="s">
        <v>387</v>
      </c>
      <c r="D190" s="17" t="s">
        <v>451</v>
      </c>
      <c r="E190" s="55" t="s">
        <v>537</v>
      </c>
      <c r="F190" s="26">
        <v>0</v>
      </c>
      <c r="G190" s="26">
        <v>0</v>
      </c>
    </row>
    <row r="191" spans="1:7" ht="54" customHeight="1">
      <c r="A191" s="13" t="s">
        <v>364</v>
      </c>
      <c r="B191" s="13" t="s">
        <v>361</v>
      </c>
      <c r="C191" s="13" t="s">
        <v>386</v>
      </c>
      <c r="D191" s="13"/>
      <c r="E191" s="54" t="s">
        <v>176</v>
      </c>
      <c r="F191" s="25">
        <f>F192</f>
        <v>1276000</v>
      </c>
      <c r="G191" s="25">
        <f>G192</f>
        <v>1301000</v>
      </c>
    </row>
    <row r="192" spans="1:7" ht="27" customHeight="1">
      <c r="A192" s="17" t="s">
        <v>364</v>
      </c>
      <c r="B192" s="17" t="s">
        <v>361</v>
      </c>
      <c r="C192" s="17" t="s">
        <v>386</v>
      </c>
      <c r="D192" s="17" t="s">
        <v>296</v>
      </c>
      <c r="E192" s="128" t="s">
        <v>300</v>
      </c>
      <c r="F192" s="26">
        <v>1276000</v>
      </c>
      <c r="G192" s="26">
        <v>1301000</v>
      </c>
    </row>
    <row r="193" spans="1:7" ht="27" customHeight="1">
      <c r="A193" s="60">
        <v>10</v>
      </c>
      <c r="B193" s="60"/>
      <c r="C193" s="60"/>
      <c r="D193" s="60"/>
      <c r="E193" s="61" t="s">
        <v>486</v>
      </c>
      <c r="F193" s="210">
        <f>F200+F194</f>
        <v>530000</v>
      </c>
      <c r="G193" s="210">
        <f>G200+G194</f>
        <v>530000</v>
      </c>
    </row>
    <row r="194" spans="1:7" ht="27" customHeight="1">
      <c r="A194" s="13">
        <v>10</v>
      </c>
      <c r="B194" s="13" t="s">
        <v>357</v>
      </c>
      <c r="C194" s="162"/>
      <c r="D194" s="162"/>
      <c r="E194" s="54" t="s">
        <v>355</v>
      </c>
      <c r="F194" s="25">
        <f aca="true" t="shared" si="8" ref="F194:G198">F195</f>
        <v>510000</v>
      </c>
      <c r="G194" s="25">
        <f t="shared" si="8"/>
        <v>510000</v>
      </c>
    </row>
    <row r="195" spans="1:7" ht="39.75" customHeight="1">
      <c r="A195" s="13">
        <v>10</v>
      </c>
      <c r="B195" s="13" t="s">
        <v>357</v>
      </c>
      <c r="C195" s="162" t="s">
        <v>379</v>
      </c>
      <c r="D195" s="162"/>
      <c r="E195" s="113" t="s">
        <v>181</v>
      </c>
      <c r="F195" s="25">
        <f t="shared" si="8"/>
        <v>510000</v>
      </c>
      <c r="G195" s="25">
        <f t="shared" si="8"/>
        <v>510000</v>
      </c>
    </row>
    <row r="196" spans="1:7" ht="27" customHeight="1">
      <c r="A196" s="13" t="s">
        <v>492</v>
      </c>
      <c r="B196" s="13" t="s">
        <v>357</v>
      </c>
      <c r="C196" s="162" t="s">
        <v>383</v>
      </c>
      <c r="D196" s="162"/>
      <c r="E196" s="113" t="s">
        <v>384</v>
      </c>
      <c r="F196" s="25">
        <f t="shared" si="8"/>
        <v>510000</v>
      </c>
      <c r="G196" s="25">
        <f t="shared" si="8"/>
        <v>510000</v>
      </c>
    </row>
    <row r="197" spans="1:7" ht="27" customHeight="1">
      <c r="A197" s="13" t="s">
        <v>492</v>
      </c>
      <c r="B197" s="13" t="s">
        <v>357</v>
      </c>
      <c r="C197" s="162" t="s">
        <v>381</v>
      </c>
      <c r="D197" s="162"/>
      <c r="E197" s="54" t="s">
        <v>356</v>
      </c>
      <c r="F197" s="25">
        <f t="shared" si="8"/>
        <v>510000</v>
      </c>
      <c r="G197" s="25">
        <f t="shared" si="8"/>
        <v>510000</v>
      </c>
    </row>
    <row r="198" spans="1:7" ht="27" customHeight="1">
      <c r="A198" s="13">
        <v>10</v>
      </c>
      <c r="B198" s="13" t="s">
        <v>357</v>
      </c>
      <c r="C198" s="162" t="s">
        <v>382</v>
      </c>
      <c r="D198" s="162"/>
      <c r="E198" s="54" t="s">
        <v>83</v>
      </c>
      <c r="F198" s="25">
        <f t="shared" si="8"/>
        <v>510000</v>
      </c>
      <c r="G198" s="25">
        <f t="shared" si="8"/>
        <v>510000</v>
      </c>
    </row>
    <row r="199" spans="1:7" ht="27" customHeight="1">
      <c r="A199" s="17" t="s">
        <v>492</v>
      </c>
      <c r="B199" s="17" t="s">
        <v>357</v>
      </c>
      <c r="C199" s="164" t="s">
        <v>382</v>
      </c>
      <c r="D199" s="164" t="s">
        <v>301</v>
      </c>
      <c r="E199" s="55" t="s">
        <v>307</v>
      </c>
      <c r="F199" s="26">
        <v>510000</v>
      </c>
      <c r="G199" s="26">
        <v>510000</v>
      </c>
    </row>
    <row r="200" spans="1:7" ht="16.5" customHeight="1">
      <c r="A200" s="13">
        <v>10</v>
      </c>
      <c r="B200" s="13" t="s">
        <v>360</v>
      </c>
      <c r="C200" s="13"/>
      <c r="D200" s="13"/>
      <c r="E200" s="54" t="s">
        <v>504</v>
      </c>
      <c r="F200" s="25">
        <f>F201</f>
        <v>20000</v>
      </c>
      <c r="G200" s="25">
        <f>G201</f>
        <v>20000</v>
      </c>
    </row>
    <row r="201" spans="1:7" ht="37.5" customHeight="1">
      <c r="A201" s="13">
        <v>10</v>
      </c>
      <c r="B201" s="13" t="s">
        <v>360</v>
      </c>
      <c r="C201" s="162" t="s">
        <v>295</v>
      </c>
      <c r="D201" s="162"/>
      <c r="E201" s="113" t="s">
        <v>79</v>
      </c>
      <c r="F201" s="25">
        <f aca="true" t="shared" si="9" ref="F201:G203">F202</f>
        <v>20000</v>
      </c>
      <c r="G201" s="25">
        <f t="shared" si="9"/>
        <v>20000</v>
      </c>
    </row>
    <row r="202" spans="1:7" ht="27.75" customHeight="1">
      <c r="A202" s="13" t="s">
        <v>492</v>
      </c>
      <c r="B202" s="13" t="s">
        <v>360</v>
      </c>
      <c r="C202" s="162" t="s">
        <v>295</v>
      </c>
      <c r="D202" s="162" t="s">
        <v>82</v>
      </c>
      <c r="E202" s="113" t="s">
        <v>80</v>
      </c>
      <c r="F202" s="48">
        <f t="shared" si="9"/>
        <v>20000</v>
      </c>
      <c r="G202" s="48">
        <f t="shared" si="9"/>
        <v>20000</v>
      </c>
    </row>
    <row r="203" spans="1:7" ht="27" customHeight="1">
      <c r="A203" s="13" t="s">
        <v>492</v>
      </c>
      <c r="B203" s="13" t="s">
        <v>360</v>
      </c>
      <c r="C203" s="162" t="s">
        <v>295</v>
      </c>
      <c r="D203" s="162" t="s">
        <v>302</v>
      </c>
      <c r="E203" s="54" t="s">
        <v>308</v>
      </c>
      <c r="F203" s="25">
        <f t="shared" si="9"/>
        <v>20000</v>
      </c>
      <c r="G203" s="25">
        <f t="shared" si="9"/>
        <v>20000</v>
      </c>
    </row>
    <row r="204" spans="1:7" ht="30" customHeight="1">
      <c r="A204" s="17">
        <v>10</v>
      </c>
      <c r="B204" s="17" t="s">
        <v>360</v>
      </c>
      <c r="C204" s="164" t="s">
        <v>295</v>
      </c>
      <c r="D204" s="164" t="s">
        <v>496</v>
      </c>
      <c r="E204" s="55" t="s">
        <v>81</v>
      </c>
      <c r="F204" s="26">
        <v>20000</v>
      </c>
      <c r="G204" s="26">
        <v>20000</v>
      </c>
    </row>
    <row r="205" spans="1:7" ht="21" customHeight="1">
      <c r="A205" s="60">
        <v>11</v>
      </c>
      <c r="B205" s="60"/>
      <c r="C205" s="60"/>
      <c r="D205" s="60"/>
      <c r="E205" s="61" t="s">
        <v>366</v>
      </c>
      <c r="F205" s="62">
        <f aca="true" t="shared" si="10" ref="F205:G208">F206</f>
        <v>30000</v>
      </c>
      <c r="G205" s="62">
        <f t="shared" si="10"/>
        <v>30000</v>
      </c>
    </row>
    <row r="206" spans="1:7" ht="20.25" customHeight="1">
      <c r="A206" s="13">
        <v>11</v>
      </c>
      <c r="B206" s="13" t="s">
        <v>357</v>
      </c>
      <c r="C206" s="13"/>
      <c r="D206" s="13"/>
      <c r="E206" s="54" t="s">
        <v>489</v>
      </c>
      <c r="F206" s="25">
        <f t="shared" si="10"/>
        <v>30000</v>
      </c>
      <c r="G206" s="25">
        <f t="shared" si="10"/>
        <v>30000</v>
      </c>
    </row>
    <row r="207" spans="1:7" ht="36.75" customHeight="1">
      <c r="A207" s="13">
        <v>11</v>
      </c>
      <c r="B207" s="13" t="s">
        <v>357</v>
      </c>
      <c r="C207" s="162" t="s">
        <v>377</v>
      </c>
      <c r="D207" s="162"/>
      <c r="E207" s="54" t="s">
        <v>182</v>
      </c>
      <c r="F207" s="25">
        <f t="shared" si="10"/>
        <v>30000</v>
      </c>
      <c r="G207" s="25">
        <f t="shared" si="10"/>
        <v>30000</v>
      </c>
    </row>
    <row r="208" spans="1:7" ht="27.75" customHeight="1">
      <c r="A208" s="13" t="s">
        <v>498</v>
      </c>
      <c r="B208" s="13" t="s">
        <v>357</v>
      </c>
      <c r="C208" s="162" t="s">
        <v>378</v>
      </c>
      <c r="D208" s="162"/>
      <c r="E208" s="54" t="s">
        <v>85</v>
      </c>
      <c r="F208" s="48">
        <f t="shared" si="10"/>
        <v>30000</v>
      </c>
      <c r="G208" s="48">
        <f t="shared" si="10"/>
        <v>30000</v>
      </c>
    </row>
    <row r="209" spans="1:7" ht="20.25" customHeight="1">
      <c r="A209" s="13">
        <v>11</v>
      </c>
      <c r="B209" s="13" t="s">
        <v>357</v>
      </c>
      <c r="C209" s="162" t="s">
        <v>376</v>
      </c>
      <c r="D209" s="162"/>
      <c r="E209" s="54" t="s">
        <v>367</v>
      </c>
      <c r="F209" s="25">
        <f>F210</f>
        <v>30000</v>
      </c>
      <c r="G209" s="25">
        <f>G210</f>
        <v>30000</v>
      </c>
    </row>
    <row r="210" spans="1:7" ht="27.75" customHeight="1">
      <c r="A210" s="17" t="s">
        <v>498</v>
      </c>
      <c r="B210" s="17" t="s">
        <v>357</v>
      </c>
      <c r="C210" s="164" t="s">
        <v>376</v>
      </c>
      <c r="D210" s="164" t="s">
        <v>294</v>
      </c>
      <c r="E210" s="128" t="s">
        <v>303</v>
      </c>
      <c r="F210" s="26">
        <v>30000</v>
      </c>
      <c r="G210" s="26">
        <v>30000</v>
      </c>
    </row>
    <row r="211" spans="1:7" ht="31.5" customHeight="1">
      <c r="A211" s="44"/>
      <c r="B211" s="44"/>
      <c r="C211" s="44"/>
      <c r="D211" s="44"/>
      <c r="E211" s="58" t="s">
        <v>505</v>
      </c>
      <c r="F211" s="45">
        <f>F7+F52+F59+F72+F100+F162+F165+F193+F205</f>
        <v>39582691</v>
      </c>
      <c r="G211" s="45">
        <f>G7+G52+G59+G72+G100+G162+G165+G193+G205</f>
        <v>44976496</v>
      </c>
    </row>
    <row r="212" ht="18.75" customHeight="1">
      <c r="G212" s="174"/>
    </row>
    <row r="213" ht="33.75" customHeight="1"/>
    <row r="214" ht="33.75" customHeight="1"/>
    <row r="215" ht="21.75" customHeight="1"/>
    <row r="216" ht="33" customHeight="1"/>
    <row r="217" ht="15">
      <c r="H217" s="112"/>
    </row>
  </sheetData>
  <sheetProtection/>
  <mergeCells count="5">
    <mergeCell ref="E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6"/>
  <sheetViews>
    <sheetView view="pageBreakPreview" zoomScaleSheetLayoutView="100" workbookViewId="0" topLeftCell="A1">
      <selection activeCell="E1" sqref="E1:G1"/>
    </sheetView>
  </sheetViews>
  <sheetFormatPr defaultColWidth="9.140625" defaultRowHeight="15"/>
  <cols>
    <col min="1" max="1" width="55.28125" style="117" customWidth="1"/>
    <col min="2" max="2" width="8.7109375" style="14" customWidth="1"/>
    <col min="3" max="3" width="5.8515625" style="14" customWidth="1"/>
    <col min="4" max="4" width="5.57421875" style="14" customWidth="1"/>
    <col min="5" max="5" width="16.7109375" style="14" customWidth="1"/>
    <col min="6" max="6" width="8.421875" style="14" customWidth="1"/>
    <col min="7" max="7" width="19.7109375" style="16" customWidth="1"/>
  </cols>
  <sheetData>
    <row r="1" spans="1:7" ht="190.5" customHeight="1">
      <c r="A1" s="225"/>
      <c r="B1" s="261"/>
      <c r="C1" s="262"/>
      <c r="D1" s="262"/>
      <c r="E1" s="261" t="s">
        <v>118</v>
      </c>
      <c r="F1" s="262"/>
      <c r="G1" s="262"/>
    </row>
    <row r="2" spans="1:7" ht="32.25" customHeight="1">
      <c r="A2" s="284" t="s">
        <v>223</v>
      </c>
      <c r="B2" s="285"/>
      <c r="C2" s="285"/>
      <c r="D2" s="285"/>
      <c r="E2" s="285"/>
      <c r="F2" s="285"/>
      <c r="G2" s="285"/>
    </row>
    <row r="3" ht="15">
      <c r="G3" s="15" t="s">
        <v>417</v>
      </c>
    </row>
    <row r="4" spans="1:8" ht="15">
      <c r="A4" s="286" t="s">
        <v>368</v>
      </c>
      <c r="B4" s="183" t="s">
        <v>369</v>
      </c>
      <c r="C4" s="183"/>
      <c r="D4" s="183"/>
      <c r="E4" s="183"/>
      <c r="F4" s="183"/>
      <c r="G4" s="198" t="s">
        <v>335</v>
      </c>
      <c r="H4" s="8"/>
    </row>
    <row r="5" spans="1:8" ht="30" customHeight="1">
      <c r="A5" s="287"/>
      <c r="B5" s="183" t="s">
        <v>9</v>
      </c>
      <c r="C5" s="183" t="s">
        <v>371</v>
      </c>
      <c r="D5" s="183" t="s">
        <v>372</v>
      </c>
      <c r="E5" s="183" t="s">
        <v>373</v>
      </c>
      <c r="F5" s="183" t="s">
        <v>333</v>
      </c>
      <c r="G5" s="198" t="s">
        <v>183</v>
      </c>
      <c r="H5" s="8"/>
    </row>
    <row r="6" spans="1:8" ht="21.75" customHeight="1">
      <c r="A6" s="61" t="s">
        <v>467</v>
      </c>
      <c r="B6" s="50" t="s">
        <v>50</v>
      </c>
      <c r="C6" s="60" t="s">
        <v>357</v>
      </c>
      <c r="D6" s="60"/>
      <c r="E6" s="60"/>
      <c r="F6" s="60"/>
      <c r="G6" s="62">
        <f>SUM(G7+G12+G29+G24)</f>
        <v>8102647</v>
      </c>
      <c r="H6" s="9"/>
    </row>
    <row r="7" spans="1:7" ht="25.5">
      <c r="A7" s="54" t="s">
        <v>468</v>
      </c>
      <c r="B7" s="134" t="s">
        <v>50</v>
      </c>
      <c r="C7" s="13" t="s">
        <v>357</v>
      </c>
      <c r="D7" s="13" t="s">
        <v>359</v>
      </c>
      <c r="E7" s="13"/>
      <c r="F7" s="13"/>
      <c r="G7" s="25">
        <f>G8</f>
        <v>778200</v>
      </c>
    </row>
    <row r="8" spans="1:7" ht="38.25">
      <c r="A8" s="54" t="s">
        <v>89</v>
      </c>
      <c r="B8" s="134" t="s">
        <v>50</v>
      </c>
      <c r="C8" s="13" t="s">
        <v>357</v>
      </c>
      <c r="D8" s="13" t="s">
        <v>359</v>
      </c>
      <c r="E8" s="13" t="s">
        <v>389</v>
      </c>
      <c r="F8" s="13"/>
      <c r="G8" s="25">
        <f>G9</f>
        <v>778200</v>
      </c>
    </row>
    <row r="9" spans="1:7" ht="38.25">
      <c r="A9" s="54" t="s">
        <v>86</v>
      </c>
      <c r="B9" s="134" t="s">
        <v>50</v>
      </c>
      <c r="C9" s="13" t="s">
        <v>357</v>
      </c>
      <c r="D9" s="13" t="s">
        <v>359</v>
      </c>
      <c r="E9" s="13" t="s">
        <v>388</v>
      </c>
      <c r="F9" s="13"/>
      <c r="G9" s="25">
        <f>G10</f>
        <v>778200</v>
      </c>
    </row>
    <row r="10" spans="1:7" ht="15.75">
      <c r="A10" s="54" t="s">
        <v>87</v>
      </c>
      <c r="B10" s="134" t="s">
        <v>50</v>
      </c>
      <c r="C10" s="13" t="s">
        <v>357</v>
      </c>
      <c r="D10" s="13" t="s">
        <v>359</v>
      </c>
      <c r="E10" s="24" t="s">
        <v>405</v>
      </c>
      <c r="F10" s="13"/>
      <c r="G10" s="25">
        <f>G11</f>
        <v>778200</v>
      </c>
    </row>
    <row r="11" spans="1:7" ht="25.5">
      <c r="A11" s="128" t="s">
        <v>300</v>
      </c>
      <c r="B11" s="134" t="s">
        <v>50</v>
      </c>
      <c r="C11" s="17" t="s">
        <v>357</v>
      </c>
      <c r="D11" s="17" t="s">
        <v>359</v>
      </c>
      <c r="E11" s="19" t="s">
        <v>405</v>
      </c>
      <c r="F11" s="17" t="s">
        <v>296</v>
      </c>
      <c r="G11" s="26">
        <v>778200</v>
      </c>
    </row>
    <row r="12" spans="1:7" ht="38.25">
      <c r="A12" s="54" t="s">
        <v>470</v>
      </c>
      <c r="B12" s="134" t="s">
        <v>50</v>
      </c>
      <c r="C12" s="13" t="s">
        <v>357</v>
      </c>
      <c r="D12" s="13" t="s">
        <v>361</v>
      </c>
      <c r="E12" s="13"/>
      <c r="F12" s="13"/>
      <c r="G12" s="25">
        <f>G13+G22</f>
        <v>2626657</v>
      </c>
    </row>
    <row r="13" spans="1:7" ht="38.25">
      <c r="A13" s="54" t="s">
        <v>89</v>
      </c>
      <c r="B13" s="134" t="s">
        <v>50</v>
      </c>
      <c r="C13" s="13" t="s">
        <v>357</v>
      </c>
      <c r="D13" s="13" t="s">
        <v>361</v>
      </c>
      <c r="E13" s="13" t="s">
        <v>389</v>
      </c>
      <c r="F13" s="13"/>
      <c r="G13" s="25">
        <f>G14</f>
        <v>2625657</v>
      </c>
    </row>
    <row r="14" spans="1:7" ht="38.25">
      <c r="A14" s="54" t="s">
        <v>76</v>
      </c>
      <c r="B14" s="134" t="s">
        <v>50</v>
      </c>
      <c r="C14" s="13" t="s">
        <v>357</v>
      </c>
      <c r="D14" s="13" t="s">
        <v>361</v>
      </c>
      <c r="E14" s="13" t="s">
        <v>388</v>
      </c>
      <c r="F14" s="13"/>
      <c r="G14" s="25">
        <f>G15+G20</f>
        <v>2625657</v>
      </c>
    </row>
    <row r="15" spans="1:7" ht="15.75">
      <c r="A15" s="54" t="s">
        <v>472</v>
      </c>
      <c r="B15" s="134" t="s">
        <v>50</v>
      </c>
      <c r="C15" s="13" t="s">
        <v>357</v>
      </c>
      <c r="D15" s="13" t="s">
        <v>361</v>
      </c>
      <c r="E15" s="13" t="s">
        <v>406</v>
      </c>
      <c r="F15" s="13"/>
      <c r="G15" s="25">
        <f>G16+G17+G18+G19</f>
        <v>2605533</v>
      </c>
    </row>
    <row r="16" spans="1:7" ht="25.5">
      <c r="A16" s="128" t="s">
        <v>300</v>
      </c>
      <c r="B16" s="134" t="s">
        <v>50</v>
      </c>
      <c r="C16" s="17" t="s">
        <v>357</v>
      </c>
      <c r="D16" s="17" t="s">
        <v>361</v>
      </c>
      <c r="E16" s="17" t="s">
        <v>406</v>
      </c>
      <c r="F16" s="17" t="s">
        <v>296</v>
      </c>
      <c r="G16" s="26">
        <v>1268500</v>
      </c>
    </row>
    <row r="17" spans="1:7" ht="25.5">
      <c r="A17" s="128" t="s">
        <v>303</v>
      </c>
      <c r="B17" s="134" t="s">
        <v>50</v>
      </c>
      <c r="C17" s="17" t="s">
        <v>357</v>
      </c>
      <c r="D17" s="17" t="s">
        <v>361</v>
      </c>
      <c r="E17" s="17" t="s">
        <v>406</v>
      </c>
      <c r="F17" s="17" t="s">
        <v>294</v>
      </c>
      <c r="G17" s="26">
        <v>1332731</v>
      </c>
    </row>
    <row r="18" spans="1:7" ht="15.75">
      <c r="A18" s="55" t="s">
        <v>314</v>
      </c>
      <c r="B18" s="134" t="s">
        <v>50</v>
      </c>
      <c r="C18" s="17" t="s">
        <v>357</v>
      </c>
      <c r="D18" s="17" t="s">
        <v>361</v>
      </c>
      <c r="E18" s="17" t="s">
        <v>406</v>
      </c>
      <c r="F18" s="17" t="s">
        <v>297</v>
      </c>
      <c r="G18" s="26">
        <v>0</v>
      </c>
    </row>
    <row r="19" spans="1:7" ht="15.75">
      <c r="A19" s="55" t="s">
        <v>304</v>
      </c>
      <c r="B19" s="134" t="s">
        <v>50</v>
      </c>
      <c r="C19" s="17" t="s">
        <v>357</v>
      </c>
      <c r="D19" s="17" t="s">
        <v>361</v>
      </c>
      <c r="E19" s="17" t="s">
        <v>406</v>
      </c>
      <c r="F19" s="17" t="s">
        <v>298</v>
      </c>
      <c r="G19" s="26">
        <v>4302</v>
      </c>
    </row>
    <row r="20" spans="1:7" ht="51">
      <c r="A20" s="54" t="s">
        <v>209</v>
      </c>
      <c r="B20" s="216" t="s">
        <v>50</v>
      </c>
      <c r="C20" s="13" t="s">
        <v>357</v>
      </c>
      <c r="D20" s="13" t="s">
        <v>361</v>
      </c>
      <c r="E20" s="162" t="s">
        <v>208</v>
      </c>
      <c r="F20" s="13"/>
      <c r="G20" s="25">
        <f>G21</f>
        <v>20124</v>
      </c>
    </row>
    <row r="21" spans="1:7" ht="25.5">
      <c r="A21" s="128" t="s">
        <v>303</v>
      </c>
      <c r="B21" s="134" t="s">
        <v>50</v>
      </c>
      <c r="C21" s="17" t="s">
        <v>357</v>
      </c>
      <c r="D21" s="17" t="s">
        <v>361</v>
      </c>
      <c r="E21" s="164" t="s">
        <v>208</v>
      </c>
      <c r="F21" s="17" t="s">
        <v>294</v>
      </c>
      <c r="G21" s="26">
        <v>20124</v>
      </c>
    </row>
    <row r="22" spans="1:7" ht="38.25">
      <c r="A22" s="54" t="s">
        <v>140</v>
      </c>
      <c r="B22" s="216" t="s">
        <v>50</v>
      </c>
      <c r="C22" s="13" t="s">
        <v>357</v>
      </c>
      <c r="D22" s="13" t="s">
        <v>361</v>
      </c>
      <c r="E22" s="13" t="s">
        <v>139</v>
      </c>
      <c r="F22" s="13"/>
      <c r="G22" s="25">
        <f>G23</f>
        <v>1000</v>
      </c>
    </row>
    <row r="23" spans="1:7" ht="30" customHeight="1">
      <c r="A23" s="128" t="s">
        <v>303</v>
      </c>
      <c r="B23" s="134" t="s">
        <v>50</v>
      </c>
      <c r="C23" s="17" t="s">
        <v>357</v>
      </c>
      <c r="D23" s="17" t="s">
        <v>361</v>
      </c>
      <c r="E23" s="17" t="s">
        <v>139</v>
      </c>
      <c r="F23" s="17" t="s">
        <v>294</v>
      </c>
      <c r="G23" s="26">
        <v>1000</v>
      </c>
    </row>
    <row r="24" spans="1:7" ht="15.75">
      <c r="A24" s="94" t="s">
        <v>279</v>
      </c>
      <c r="B24" s="134" t="s">
        <v>50</v>
      </c>
      <c r="C24" s="95" t="s">
        <v>357</v>
      </c>
      <c r="D24" s="95" t="s">
        <v>498</v>
      </c>
      <c r="E24" s="96"/>
      <c r="F24" s="96"/>
      <c r="G24" s="25">
        <f>G25</f>
        <v>50000</v>
      </c>
    </row>
    <row r="25" spans="1:7" ht="38.25">
      <c r="A25" s="129" t="s">
        <v>53</v>
      </c>
      <c r="B25" s="134" t="s">
        <v>50</v>
      </c>
      <c r="C25" s="161" t="s">
        <v>357</v>
      </c>
      <c r="D25" s="161" t="s">
        <v>498</v>
      </c>
      <c r="E25" s="161" t="s">
        <v>389</v>
      </c>
      <c r="F25" s="161"/>
      <c r="G25" s="25">
        <f>G26</f>
        <v>50000</v>
      </c>
    </row>
    <row r="26" spans="1:7" ht="38.25">
      <c r="A26" s="129" t="s">
        <v>54</v>
      </c>
      <c r="B26" s="134" t="s">
        <v>50</v>
      </c>
      <c r="C26" s="161" t="s">
        <v>357</v>
      </c>
      <c r="D26" s="161" t="s">
        <v>498</v>
      </c>
      <c r="E26" s="161" t="s">
        <v>388</v>
      </c>
      <c r="F26" s="161"/>
      <c r="G26" s="25">
        <f>G27</f>
        <v>50000</v>
      </c>
    </row>
    <row r="27" spans="1:7" ht="15.75">
      <c r="A27" s="129" t="s">
        <v>280</v>
      </c>
      <c r="B27" s="134" t="s">
        <v>50</v>
      </c>
      <c r="C27" s="161" t="s">
        <v>357</v>
      </c>
      <c r="D27" s="161" t="s">
        <v>498</v>
      </c>
      <c r="E27" s="161" t="s">
        <v>281</v>
      </c>
      <c r="F27" s="161"/>
      <c r="G27" s="25">
        <f>G28</f>
        <v>50000</v>
      </c>
    </row>
    <row r="28" spans="1:7" ht="15.75">
      <c r="A28" s="129" t="s">
        <v>282</v>
      </c>
      <c r="B28" s="134" t="s">
        <v>50</v>
      </c>
      <c r="C28" s="161" t="s">
        <v>357</v>
      </c>
      <c r="D28" s="161" t="s">
        <v>498</v>
      </c>
      <c r="E28" s="161" t="s">
        <v>281</v>
      </c>
      <c r="F28" s="161" t="s">
        <v>283</v>
      </c>
      <c r="G28" s="26">
        <v>50000</v>
      </c>
    </row>
    <row r="29" spans="1:7" ht="15.75">
      <c r="A29" s="56" t="s">
        <v>339</v>
      </c>
      <c r="B29" s="134" t="s">
        <v>50</v>
      </c>
      <c r="C29" s="46" t="s">
        <v>357</v>
      </c>
      <c r="D29" s="46">
        <v>13</v>
      </c>
      <c r="E29" s="47"/>
      <c r="F29" s="47"/>
      <c r="G29" s="48">
        <f>G30+G36+G33</f>
        <v>4647790</v>
      </c>
    </row>
    <row r="30" spans="1:7" ht="25.5">
      <c r="A30" s="150" t="s">
        <v>178</v>
      </c>
      <c r="B30" s="134" t="s">
        <v>50</v>
      </c>
      <c r="C30" s="13" t="s">
        <v>357</v>
      </c>
      <c r="D30" s="13">
        <v>13</v>
      </c>
      <c r="E30" s="162" t="s">
        <v>55</v>
      </c>
      <c r="F30" s="13"/>
      <c r="G30" s="25">
        <f>G31</f>
        <v>30000</v>
      </c>
    </row>
    <row r="31" spans="1:7" ht="25.5">
      <c r="A31" s="54" t="s">
        <v>57</v>
      </c>
      <c r="B31" s="134" t="s">
        <v>50</v>
      </c>
      <c r="C31" s="13" t="s">
        <v>357</v>
      </c>
      <c r="D31" s="13" t="s">
        <v>409</v>
      </c>
      <c r="E31" s="162" t="s">
        <v>56</v>
      </c>
      <c r="F31" s="13"/>
      <c r="G31" s="25">
        <f>G32</f>
        <v>30000</v>
      </c>
    </row>
    <row r="32" spans="1:7" ht="25.5">
      <c r="A32" s="128" t="s">
        <v>303</v>
      </c>
      <c r="B32" s="134" t="s">
        <v>50</v>
      </c>
      <c r="C32" s="17" t="s">
        <v>357</v>
      </c>
      <c r="D32" s="17">
        <v>13</v>
      </c>
      <c r="E32" s="164" t="s">
        <v>56</v>
      </c>
      <c r="F32" s="17" t="s">
        <v>294</v>
      </c>
      <c r="G32" s="26">
        <v>30000</v>
      </c>
    </row>
    <row r="33" spans="1:7" ht="38.25">
      <c r="A33" s="56" t="s">
        <v>144</v>
      </c>
      <c r="B33" s="134" t="s">
        <v>50</v>
      </c>
      <c r="C33" s="13" t="s">
        <v>357</v>
      </c>
      <c r="D33" s="13" t="s">
        <v>491</v>
      </c>
      <c r="E33" s="162" t="s">
        <v>143</v>
      </c>
      <c r="F33" s="17"/>
      <c r="G33" s="25">
        <f>G34</f>
        <v>1000</v>
      </c>
    </row>
    <row r="34" spans="1:7" ht="38.25">
      <c r="A34" s="56" t="s">
        <v>145</v>
      </c>
      <c r="B34" s="134" t="s">
        <v>50</v>
      </c>
      <c r="C34" s="13" t="s">
        <v>357</v>
      </c>
      <c r="D34" s="13" t="s">
        <v>491</v>
      </c>
      <c r="E34" s="162" t="s">
        <v>153</v>
      </c>
      <c r="F34" s="17"/>
      <c r="G34" s="25">
        <f>G35</f>
        <v>1000</v>
      </c>
    </row>
    <row r="35" spans="1:7" ht="25.5">
      <c r="A35" s="128" t="s">
        <v>303</v>
      </c>
      <c r="B35" s="134" t="s">
        <v>50</v>
      </c>
      <c r="C35" s="17" t="s">
        <v>357</v>
      </c>
      <c r="D35" s="17" t="s">
        <v>491</v>
      </c>
      <c r="E35" s="164" t="s">
        <v>154</v>
      </c>
      <c r="F35" s="17" t="s">
        <v>294</v>
      </c>
      <c r="G35" s="26">
        <v>1000</v>
      </c>
    </row>
    <row r="36" spans="1:7" ht="38.25">
      <c r="A36" s="54" t="s">
        <v>58</v>
      </c>
      <c r="B36" s="134" t="s">
        <v>50</v>
      </c>
      <c r="C36" s="13" t="s">
        <v>357</v>
      </c>
      <c r="D36" s="13">
        <v>13</v>
      </c>
      <c r="E36" s="13" t="s">
        <v>389</v>
      </c>
      <c r="F36" s="13"/>
      <c r="G36" s="25">
        <f>G37</f>
        <v>4616790</v>
      </c>
    </row>
    <row r="37" spans="1:7" ht="38.25">
      <c r="A37" s="54" t="s">
        <v>76</v>
      </c>
      <c r="B37" s="134" t="s">
        <v>50</v>
      </c>
      <c r="C37" s="13" t="s">
        <v>357</v>
      </c>
      <c r="D37" s="13">
        <v>13</v>
      </c>
      <c r="E37" s="13" t="s">
        <v>388</v>
      </c>
      <c r="F37" s="13"/>
      <c r="G37" s="25">
        <f>G41+G38</f>
        <v>4616790</v>
      </c>
    </row>
    <row r="38" spans="1:7" ht="25.5">
      <c r="A38" s="54" t="s">
        <v>503</v>
      </c>
      <c r="B38" s="134" t="s">
        <v>50</v>
      </c>
      <c r="C38" s="13" t="s">
        <v>357</v>
      </c>
      <c r="D38" s="13">
        <v>13</v>
      </c>
      <c r="E38" s="13" t="s">
        <v>408</v>
      </c>
      <c r="F38" s="13"/>
      <c r="G38" s="25">
        <f>G39+G40</f>
        <v>4566790</v>
      </c>
    </row>
    <row r="39" spans="1:7" ht="25.5">
      <c r="A39" s="128" t="s">
        <v>300</v>
      </c>
      <c r="B39" s="134" t="s">
        <v>50</v>
      </c>
      <c r="C39" s="17" t="s">
        <v>358</v>
      </c>
      <c r="D39" s="17">
        <v>12</v>
      </c>
      <c r="E39" s="17" t="s">
        <v>408</v>
      </c>
      <c r="F39" s="17" t="s">
        <v>296</v>
      </c>
      <c r="G39" s="26">
        <v>3571790</v>
      </c>
    </row>
    <row r="40" spans="1:7" ht="25.5">
      <c r="A40" s="128" t="s">
        <v>303</v>
      </c>
      <c r="B40" s="134" t="s">
        <v>50</v>
      </c>
      <c r="C40" s="17" t="s">
        <v>357</v>
      </c>
      <c r="D40" s="17" t="s">
        <v>491</v>
      </c>
      <c r="E40" s="17" t="s">
        <v>408</v>
      </c>
      <c r="F40" s="17" t="s">
        <v>294</v>
      </c>
      <c r="G40" s="26">
        <v>995000</v>
      </c>
    </row>
    <row r="41" spans="1:7" ht="25.5">
      <c r="A41" s="54" t="s">
        <v>374</v>
      </c>
      <c r="B41" s="134" t="s">
        <v>50</v>
      </c>
      <c r="C41" s="13" t="s">
        <v>357</v>
      </c>
      <c r="D41" s="13">
        <v>13</v>
      </c>
      <c r="E41" s="13" t="s">
        <v>407</v>
      </c>
      <c r="F41" s="13"/>
      <c r="G41" s="25">
        <f>G42+G44+G43</f>
        <v>50000</v>
      </c>
    </row>
    <row r="42" spans="1:7" ht="25.5">
      <c r="A42" s="128" t="s">
        <v>303</v>
      </c>
      <c r="B42" s="134" t="s">
        <v>50</v>
      </c>
      <c r="C42" s="17" t="s">
        <v>357</v>
      </c>
      <c r="D42" s="17" t="s">
        <v>491</v>
      </c>
      <c r="E42" s="17" t="s">
        <v>407</v>
      </c>
      <c r="F42" s="17" t="s">
        <v>294</v>
      </c>
      <c r="G42" s="26">
        <v>50000</v>
      </c>
    </row>
    <row r="43" spans="1:7" ht="15.75">
      <c r="A43" s="128" t="s">
        <v>314</v>
      </c>
      <c r="B43" s="53" t="s">
        <v>90</v>
      </c>
      <c r="C43" s="164" t="s">
        <v>357</v>
      </c>
      <c r="D43" s="164" t="s">
        <v>491</v>
      </c>
      <c r="E43" s="17" t="s">
        <v>407</v>
      </c>
      <c r="F43" s="17" t="s">
        <v>297</v>
      </c>
      <c r="G43" s="26">
        <v>0</v>
      </c>
    </row>
    <row r="44" spans="1:7" ht="15.75">
      <c r="A44" s="55" t="s">
        <v>304</v>
      </c>
      <c r="B44" s="134" t="s">
        <v>50</v>
      </c>
      <c r="C44" s="17" t="s">
        <v>357</v>
      </c>
      <c r="D44" s="17" t="s">
        <v>491</v>
      </c>
      <c r="E44" s="17" t="s">
        <v>407</v>
      </c>
      <c r="F44" s="17" t="s">
        <v>298</v>
      </c>
      <c r="G44" s="26">
        <v>0</v>
      </c>
    </row>
    <row r="45" spans="1:7" ht="16.5">
      <c r="A45" s="61" t="s">
        <v>340</v>
      </c>
      <c r="B45" s="215" t="s">
        <v>50</v>
      </c>
      <c r="C45" s="60" t="s">
        <v>359</v>
      </c>
      <c r="D45" s="60"/>
      <c r="E45" s="60"/>
      <c r="F45" s="60"/>
      <c r="G45" s="62">
        <f>G46</f>
        <v>210600</v>
      </c>
    </row>
    <row r="46" spans="1:7" ht="15.75">
      <c r="A46" s="54" t="s">
        <v>474</v>
      </c>
      <c r="B46" s="134" t="s">
        <v>50</v>
      </c>
      <c r="C46" s="13" t="s">
        <v>359</v>
      </c>
      <c r="D46" s="13" t="s">
        <v>360</v>
      </c>
      <c r="E46" s="13"/>
      <c r="F46" s="13"/>
      <c r="G46" s="25">
        <f>G47</f>
        <v>210600</v>
      </c>
    </row>
    <row r="47" spans="1:7" ht="38.25">
      <c r="A47" s="54" t="s">
        <v>58</v>
      </c>
      <c r="B47" s="134" t="s">
        <v>50</v>
      </c>
      <c r="C47" s="13" t="s">
        <v>359</v>
      </c>
      <c r="D47" s="13" t="s">
        <v>360</v>
      </c>
      <c r="E47" s="13" t="s">
        <v>389</v>
      </c>
      <c r="F47" s="13"/>
      <c r="G47" s="25">
        <f>G48</f>
        <v>210600</v>
      </c>
    </row>
    <row r="48" spans="1:7" ht="38.25">
      <c r="A48" s="54" t="s">
        <v>76</v>
      </c>
      <c r="B48" s="134" t="s">
        <v>50</v>
      </c>
      <c r="C48" s="13" t="s">
        <v>359</v>
      </c>
      <c r="D48" s="13" t="s">
        <v>360</v>
      </c>
      <c r="E48" s="13" t="s">
        <v>388</v>
      </c>
      <c r="F48" s="13"/>
      <c r="G48" s="25">
        <f>G49</f>
        <v>210600</v>
      </c>
    </row>
    <row r="49" spans="1:7" ht="25.5">
      <c r="A49" s="54" t="s">
        <v>475</v>
      </c>
      <c r="B49" s="134" t="s">
        <v>50</v>
      </c>
      <c r="C49" s="13" t="s">
        <v>359</v>
      </c>
      <c r="D49" s="13" t="s">
        <v>360</v>
      </c>
      <c r="E49" s="13" t="s">
        <v>391</v>
      </c>
      <c r="F49" s="13"/>
      <c r="G49" s="25">
        <f>G50+G51</f>
        <v>210600</v>
      </c>
    </row>
    <row r="50" spans="1:7" ht="25.5">
      <c r="A50" s="128" t="s">
        <v>300</v>
      </c>
      <c r="B50" s="134" t="s">
        <v>50</v>
      </c>
      <c r="C50" s="17" t="s">
        <v>359</v>
      </c>
      <c r="D50" s="17" t="s">
        <v>360</v>
      </c>
      <c r="E50" s="17" t="s">
        <v>391</v>
      </c>
      <c r="F50" s="17" t="s">
        <v>296</v>
      </c>
      <c r="G50" s="26">
        <v>210600</v>
      </c>
    </row>
    <row r="51" spans="1:7" ht="25.5">
      <c r="A51" s="128" t="s">
        <v>303</v>
      </c>
      <c r="B51" s="134" t="s">
        <v>50</v>
      </c>
      <c r="C51" s="17" t="s">
        <v>359</v>
      </c>
      <c r="D51" s="17" t="s">
        <v>360</v>
      </c>
      <c r="E51" s="17" t="s">
        <v>391</v>
      </c>
      <c r="F51" s="17" t="s">
        <v>294</v>
      </c>
      <c r="G51" s="26">
        <v>0</v>
      </c>
    </row>
    <row r="52" spans="1:7" ht="33">
      <c r="A52" s="61" t="s">
        <v>476</v>
      </c>
      <c r="B52" s="215" t="s">
        <v>50</v>
      </c>
      <c r="C52" s="60" t="s">
        <v>360</v>
      </c>
      <c r="D52" s="60"/>
      <c r="E52" s="60"/>
      <c r="F52" s="60"/>
      <c r="G52" s="62">
        <f>G53</f>
        <v>589020</v>
      </c>
    </row>
    <row r="53" spans="1:7" ht="25.5">
      <c r="A53" s="54" t="s">
        <v>172</v>
      </c>
      <c r="B53" s="134" t="s">
        <v>50</v>
      </c>
      <c r="C53" s="13" t="s">
        <v>360</v>
      </c>
      <c r="D53" s="13" t="s">
        <v>492</v>
      </c>
      <c r="E53" s="13"/>
      <c r="F53" s="13"/>
      <c r="G53" s="25">
        <f>G62+G54</f>
        <v>589020</v>
      </c>
    </row>
    <row r="54" spans="1:7" ht="15.75">
      <c r="A54" s="54" t="s">
        <v>341</v>
      </c>
      <c r="B54" s="134" t="s">
        <v>50</v>
      </c>
      <c r="C54" s="13" t="s">
        <v>360</v>
      </c>
      <c r="D54" s="13">
        <v>10</v>
      </c>
      <c r="E54" s="13"/>
      <c r="F54" s="13"/>
      <c r="G54" s="25">
        <f>G55</f>
        <v>559020</v>
      </c>
    </row>
    <row r="55" spans="1:7" ht="39">
      <c r="A55" s="131" t="s">
        <v>179</v>
      </c>
      <c r="B55" s="134" t="s">
        <v>50</v>
      </c>
      <c r="C55" s="13" t="s">
        <v>360</v>
      </c>
      <c r="D55" s="13" t="s">
        <v>492</v>
      </c>
      <c r="E55" s="133" t="s">
        <v>312</v>
      </c>
      <c r="F55" s="13"/>
      <c r="G55" s="25">
        <f>G56</f>
        <v>559020</v>
      </c>
    </row>
    <row r="56" spans="1:7" ht="38.25">
      <c r="A56" s="214" t="s">
        <v>60</v>
      </c>
      <c r="B56" s="216" t="s">
        <v>50</v>
      </c>
      <c r="C56" s="13" t="s">
        <v>360</v>
      </c>
      <c r="D56" s="13" t="s">
        <v>492</v>
      </c>
      <c r="E56" s="133" t="s">
        <v>310</v>
      </c>
      <c r="F56" s="13"/>
      <c r="G56" s="25">
        <f>G57+G58+G60</f>
        <v>559020</v>
      </c>
    </row>
    <row r="57" spans="1:7" ht="25.5">
      <c r="A57" s="130" t="s">
        <v>338</v>
      </c>
      <c r="B57" s="134" t="s">
        <v>50</v>
      </c>
      <c r="C57" s="17" t="s">
        <v>360</v>
      </c>
      <c r="D57" s="17" t="s">
        <v>492</v>
      </c>
      <c r="E57" s="132" t="s">
        <v>311</v>
      </c>
      <c r="F57" s="17" t="s">
        <v>294</v>
      </c>
      <c r="G57" s="26">
        <v>221000</v>
      </c>
    </row>
    <row r="58" spans="1:7" ht="25.5">
      <c r="A58" s="250" t="s">
        <v>211</v>
      </c>
      <c r="B58" s="216" t="s">
        <v>50</v>
      </c>
      <c r="C58" s="13" t="s">
        <v>360</v>
      </c>
      <c r="D58" s="13" t="s">
        <v>492</v>
      </c>
      <c r="E58" s="167" t="s">
        <v>210</v>
      </c>
      <c r="F58" s="162"/>
      <c r="G58" s="25">
        <f>G59</f>
        <v>282420</v>
      </c>
    </row>
    <row r="59" spans="1:7" ht="25.5">
      <c r="A59" s="130" t="s">
        <v>338</v>
      </c>
      <c r="B59" s="134" t="s">
        <v>50</v>
      </c>
      <c r="C59" s="17" t="s">
        <v>360</v>
      </c>
      <c r="D59" s="17" t="s">
        <v>492</v>
      </c>
      <c r="E59" s="168" t="s">
        <v>210</v>
      </c>
      <c r="F59" s="164" t="s">
        <v>294</v>
      </c>
      <c r="G59" s="26">
        <v>282420</v>
      </c>
    </row>
    <row r="60" spans="1:7" ht="25.5">
      <c r="A60" s="250" t="s">
        <v>213</v>
      </c>
      <c r="B60" s="216" t="s">
        <v>50</v>
      </c>
      <c r="C60" s="13" t="s">
        <v>360</v>
      </c>
      <c r="D60" s="13" t="s">
        <v>492</v>
      </c>
      <c r="E60" s="167" t="s">
        <v>212</v>
      </c>
      <c r="F60" s="162"/>
      <c r="G60" s="25">
        <f>G61</f>
        <v>55600</v>
      </c>
    </row>
    <row r="61" spans="1:7" ht="25.5">
      <c r="A61" s="130" t="s">
        <v>338</v>
      </c>
      <c r="B61" s="134" t="s">
        <v>50</v>
      </c>
      <c r="C61" s="17" t="s">
        <v>360</v>
      </c>
      <c r="D61" s="17" t="s">
        <v>492</v>
      </c>
      <c r="E61" s="168" t="s">
        <v>212</v>
      </c>
      <c r="F61" s="164" t="s">
        <v>294</v>
      </c>
      <c r="G61" s="26">
        <v>55600</v>
      </c>
    </row>
    <row r="62" spans="1:7" ht="38.25">
      <c r="A62" s="54" t="s">
        <v>58</v>
      </c>
      <c r="B62" s="134" t="s">
        <v>50</v>
      </c>
      <c r="C62" s="13" t="s">
        <v>360</v>
      </c>
      <c r="D62" s="13" t="s">
        <v>492</v>
      </c>
      <c r="E62" s="13" t="s">
        <v>389</v>
      </c>
      <c r="F62" s="13"/>
      <c r="G62" s="25">
        <f>G63</f>
        <v>30000</v>
      </c>
    </row>
    <row r="63" spans="1:7" ht="38.25">
      <c r="A63" s="54" t="s">
        <v>76</v>
      </c>
      <c r="B63" s="134" t="s">
        <v>50</v>
      </c>
      <c r="C63" s="13" t="s">
        <v>360</v>
      </c>
      <c r="D63" s="13" t="s">
        <v>492</v>
      </c>
      <c r="E63" s="13" t="s">
        <v>388</v>
      </c>
      <c r="F63" s="13"/>
      <c r="G63" s="25">
        <f>G64</f>
        <v>30000</v>
      </c>
    </row>
    <row r="64" spans="1:7" ht="38.25">
      <c r="A64" s="54" t="s">
        <v>477</v>
      </c>
      <c r="B64" s="134" t="s">
        <v>50</v>
      </c>
      <c r="C64" s="13" t="s">
        <v>360</v>
      </c>
      <c r="D64" s="13" t="s">
        <v>492</v>
      </c>
      <c r="E64" s="13" t="s">
        <v>397</v>
      </c>
      <c r="F64" s="13"/>
      <c r="G64" s="25">
        <f>G65</f>
        <v>30000</v>
      </c>
    </row>
    <row r="65" spans="1:7" ht="25.5">
      <c r="A65" s="128" t="s">
        <v>303</v>
      </c>
      <c r="B65" s="134" t="s">
        <v>50</v>
      </c>
      <c r="C65" s="17" t="s">
        <v>360</v>
      </c>
      <c r="D65" s="17" t="s">
        <v>492</v>
      </c>
      <c r="E65" s="17" t="s">
        <v>397</v>
      </c>
      <c r="F65" s="17" t="s">
        <v>294</v>
      </c>
      <c r="G65" s="26">
        <v>30000</v>
      </c>
    </row>
    <row r="66" spans="1:7" ht="16.5">
      <c r="A66" s="61" t="s">
        <v>342</v>
      </c>
      <c r="B66" s="215" t="s">
        <v>50</v>
      </c>
      <c r="C66" s="60" t="s">
        <v>361</v>
      </c>
      <c r="D66" s="60"/>
      <c r="E66" s="60"/>
      <c r="F66" s="60"/>
      <c r="G66" s="62">
        <f>G67+G72+G88</f>
        <v>6442700</v>
      </c>
    </row>
    <row r="67" spans="1:7" ht="15.75">
      <c r="A67" s="54" t="s">
        <v>343</v>
      </c>
      <c r="B67" s="134" t="s">
        <v>50</v>
      </c>
      <c r="C67" s="13" t="s">
        <v>361</v>
      </c>
      <c r="D67" s="13" t="s">
        <v>357</v>
      </c>
      <c r="E67" s="13"/>
      <c r="F67" s="13"/>
      <c r="G67" s="25">
        <f>G68</f>
        <v>40000</v>
      </c>
    </row>
    <row r="68" spans="1:7" ht="38.25">
      <c r="A68" s="113" t="s">
        <v>173</v>
      </c>
      <c r="B68" s="134" t="s">
        <v>50</v>
      </c>
      <c r="C68" s="13" t="s">
        <v>361</v>
      </c>
      <c r="D68" s="13" t="s">
        <v>357</v>
      </c>
      <c r="E68" s="162" t="s">
        <v>379</v>
      </c>
      <c r="F68" s="13"/>
      <c r="G68" s="25">
        <f>G69</f>
        <v>40000</v>
      </c>
    </row>
    <row r="69" spans="1:7" ht="25.5">
      <c r="A69" s="113" t="s">
        <v>394</v>
      </c>
      <c r="B69" s="134" t="s">
        <v>50</v>
      </c>
      <c r="C69" s="13" t="s">
        <v>361</v>
      </c>
      <c r="D69" s="13" t="s">
        <v>357</v>
      </c>
      <c r="E69" s="162" t="s">
        <v>383</v>
      </c>
      <c r="F69" s="13"/>
      <c r="G69" s="25">
        <f>G70</f>
        <v>40000</v>
      </c>
    </row>
    <row r="70" spans="1:7" ht="25.5">
      <c r="A70" s="54" t="s">
        <v>344</v>
      </c>
      <c r="B70" s="134" t="s">
        <v>50</v>
      </c>
      <c r="C70" s="13" t="s">
        <v>361</v>
      </c>
      <c r="D70" s="13" t="s">
        <v>357</v>
      </c>
      <c r="E70" s="162" t="s">
        <v>62</v>
      </c>
      <c r="F70" s="13"/>
      <c r="G70" s="25">
        <f>G71</f>
        <v>40000</v>
      </c>
    </row>
    <row r="71" spans="1:7" ht="25.5">
      <c r="A71" s="128" t="s">
        <v>303</v>
      </c>
      <c r="B71" s="134" t="s">
        <v>50</v>
      </c>
      <c r="C71" s="17" t="s">
        <v>361</v>
      </c>
      <c r="D71" s="17" t="s">
        <v>357</v>
      </c>
      <c r="E71" s="164" t="s">
        <v>62</v>
      </c>
      <c r="F71" s="17" t="s">
        <v>294</v>
      </c>
      <c r="G71" s="26">
        <v>40000</v>
      </c>
    </row>
    <row r="72" spans="1:7" ht="13.5" customHeight="1">
      <c r="A72" s="54" t="s">
        <v>61</v>
      </c>
      <c r="B72" s="134" t="s">
        <v>50</v>
      </c>
      <c r="C72" s="119" t="s">
        <v>361</v>
      </c>
      <c r="D72" s="119" t="s">
        <v>365</v>
      </c>
      <c r="E72" s="13"/>
      <c r="F72" s="52"/>
      <c r="G72" s="25">
        <f>G85+G78</f>
        <v>6367700</v>
      </c>
    </row>
    <row r="73" spans="1:7" ht="51" hidden="1">
      <c r="A73" s="58" t="s">
        <v>461</v>
      </c>
      <c r="B73" s="134" t="s">
        <v>50</v>
      </c>
      <c r="C73" s="120" t="s">
        <v>361</v>
      </c>
      <c r="D73" s="120" t="s">
        <v>365</v>
      </c>
      <c r="E73" s="114" t="s">
        <v>399</v>
      </c>
      <c r="F73" s="84"/>
      <c r="G73" s="83">
        <f>SUM(G74)</f>
        <v>0</v>
      </c>
    </row>
    <row r="74" spans="1:7" ht="25.5" hidden="1">
      <c r="A74" s="58" t="s">
        <v>462</v>
      </c>
      <c r="B74" s="134" t="s">
        <v>50</v>
      </c>
      <c r="C74" s="120" t="s">
        <v>361</v>
      </c>
      <c r="D74" s="120" t="s">
        <v>365</v>
      </c>
      <c r="E74" s="114" t="s">
        <v>400</v>
      </c>
      <c r="F74" s="84"/>
      <c r="G74" s="83">
        <f>SUM(G75)</f>
        <v>0</v>
      </c>
    </row>
    <row r="75" spans="1:7" ht="25.5" hidden="1">
      <c r="A75" s="58" t="s">
        <v>463</v>
      </c>
      <c r="B75" s="134" t="s">
        <v>50</v>
      </c>
      <c r="C75" s="120" t="s">
        <v>361</v>
      </c>
      <c r="D75" s="120" t="s">
        <v>365</v>
      </c>
      <c r="E75" s="114" t="s">
        <v>465</v>
      </c>
      <c r="F75" s="84"/>
      <c r="G75" s="83">
        <f>SUM(G76)</f>
        <v>0</v>
      </c>
    </row>
    <row r="76" spans="1:7" ht="25.5" hidden="1">
      <c r="A76" s="58" t="s">
        <v>464</v>
      </c>
      <c r="B76" s="134" t="s">
        <v>50</v>
      </c>
      <c r="C76" s="120" t="s">
        <v>361</v>
      </c>
      <c r="D76" s="120" t="s">
        <v>365</v>
      </c>
      <c r="E76" s="114" t="s">
        <v>466</v>
      </c>
      <c r="F76" s="84"/>
      <c r="G76" s="83">
        <f>SUM(G77)</f>
        <v>0</v>
      </c>
    </row>
    <row r="77" spans="1:7" ht="25.5" hidden="1">
      <c r="A77" s="86" t="s">
        <v>473</v>
      </c>
      <c r="B77" s="134" t="s">
        <v>50</v>
      </c>
      <c r="C77" s="121" t="s">
        <v>361</v>
      </c>
      <c r="D77" s="121" t="s">
        <v>365</v>
      </c>
      <c r="E77" s="115" t="s">
        <v>466</v>
      </c>
      <c r="F77" s="85" t="s">
        <v>490</v>
      </c>
      <c r="G77" s="116"/>
    </row>
    <row r="78" spans="1:7" ht="38.25">
      <c r="A78" s="127" t="s">
        <v>180</v>
      </c>
      <c r="B78" s="134" t="s">
        <v>50</v>
      </c>
      <c r="C78" s="119" t="s">
        <v>361</v>
      </c>
      <c r="D78" s="119" t="s">
        <v>365</v>
      </c>
      <c r="E78" s="162" t="s">
        <v>399</v>
      </c>
      <c r="F78" s="53"/>
      <c r="G78" s="25">
        <f>G79</f>
        <v>5551000</v>
      </c>
    </row>
    <row r="79" spans="1:7" ht="25.5">
      <c r="A79" s="127" t="s">
        <v>462</v>
      </c>
      <c r="B79" s="134" t="s">
        <v>50</v>
      </c>
      <c r="C79" s="13" t="s">
        <v>361</v>
      </c>
      <c r="D79" s="13" t="s">
        <v>365</v>
      </c>
      <c r="E79" s="162" t="s">
        <v>400</v>
      </c>
      <c r="F79" s="53"/>
      <c r="G79" s="25">
        <f>G80+G82</f>
        <v>5551000</v>
      </c>
    </row>
    <row r="80" spans="1:7" ht="25.5">
      <c r="A80" s="127" t="s">
        <v>64</v>
      </c>
      <c r="B80" s="134" t="s">
        <v>50</v>
      </c>
      <c r="C80" s="13" t="s">
        <v>361</v>
      </c>
      <c r="D80" s="13" t="s">
        <v>365</v>
      </c>
      <c r="E80" s="162" t="s">
        <v>63</v>
      </c>
      <c r="F80" s="53"/>
      <c r="G80" s="25">
        <f>G81</f>
        <v>500000</v>
      </c>
    </row>
    <row r="81" spans="1:7" ht="25.5">
      <c r="A81" s="128" t="s">
        <v>293</v>
      </c>
      <c r="B81" s="134" t="s">
        <v>50</v>
      </c>
      <c r="C81" s="17" t="s">
        <v>361</v>
      </c>
      <c r="D81" s="17" t="s">
        <v>365</v>
      </c>
      <c r="E81" s="164" t="s">
        <v>63</v>
      </c>
      <c r="F81" s="53" t="s">
        <v>294</v>
      </c>
      <c r="G81" s="26">
        <v>500000</v>
      </c>
    </row>
    <row r="82" spans="1:7" ht="76.5">
      <c r="A82" s="127" t="s">
        <v>215</v>
      </c>
      <c r="B82" s="134" t="s">
        <v>50</v>
      </c>
      <c r="C82" s="13" t="s">
        <v>361</v>
      </c>
      <c r="D82" s="13" t="s">
        <v>365</v>
      </c>
      <c r="E82" s="162" t="s">
        <v>214</v>
      </c>
      <c r="F82" s="172"/>
      <c r="G82" s="25">
        <f>G83</f>
        <v>5051000</v>
      </c>
    </row>
    <row r="83" spans="1:7" ht="25.5">
      <c r="A83" s="128" t="s">
        <v>293</v>
      </c>
      <c r="B83" s="134" t="s">
        <v>50</v>
      </c>
      <c r="C83" s="17" t="s">
        <v>361</v>
      </c>
      <c r="D83" s="17" t="s">
        <v>365</v>
      </c>
      <c r="E83" s="164" t="s">
        <v>214</v>
      </c>
      <c r="F83" s="173" t="s">
        <v>294</v>
      </c>
      <c r="G83" s="26">
        <v>5051000</v>
      </c>
    </row>
    <row r="84" spans="1:7" ht="38.25">
      <c r="A84" s="57" t="s">
        <v>65</v>
      </c>
      <c r="B84" s="134" t="s">
        <v>50</v>
      </c>
      <c r="C84" s="119" t="s">
        <v>361</v>
      </c>
      <c r="D84" s="119" t="s">
        <v>365</v>
      </c>
      <c r="E84" s="13" t="s">
        <v>389</v>
      </c>
      <c r="F84" s="52"/>
      <c r="G84" s="25">
        <f>G85</f>
        <v>816700</v>
      </c>
    </row>
    <row r="85" spans="1:7" ht="38.25">
      <c r="A85" s="127" t="s">
        <v>54</v>
      </c>
      <c r="B85" s="134" t="s">
        <v>50</v>
      </c>
      <c r="C85" s="119" t="s">
        <v>361</v>
      </c>
      <c r="D85" s="119" t="s">
        <v>365</v>
      </c>
      <c r="E85" s="13" t="s">
        <v>388</v>
      </c>
      <c r="F85" s="52"/>
      <c r="G85" s="25">
        <f>G86</f>
        <v>816700</v>
      </c>
    </row>
    <row r="86" spans="1:7" ht="38.25">
      <c r="A86" s="127" t="s">
        <v>66</v>
      </c>
      <c r="B86" s="134" t="s">
        <v>50</v>
      </c>
      <c r="C86" s="119" t="s">
        <v>361</v>
      </c>
      <c r="D86" s="119" t="s">
        <v>365</v>
      </c>
      <c r="E86" s="13" t="s">
        <v>540</v>
      </c>
      <c r="F86" s="52"/>
      <c r="G86" s="25">
        <f>G87</f>
        <v>816700</v>
      </c>
    </row>
    <row r="87" spans="1:7" ht="25.5">
      <c r="A87" s="128" t="s">
        <v>293</v>
      </c>
      <c r="B87" s="134" t="s">
        <v>50</v>
      </c>
      <c r="C87" s="122" t="s">
        <v>361</v>
      </c>
      <c r="D87" s="122" t="s">
        <v>365</v>
      </c>
      <c r="E87" s="17" t="s">
        <v>540</v>
      </c>
      <c r="F87" s="53" t="s">
        <v>294</v>
      </c>
      <c r="G87" s="26">
        <v>816700</v>
      </c>
    </row>
    <row r="88" spans="1:7" ht="25.5">
      <c r="A88" s="127" t="s">
        <v>95</v>
      </c>
      <c r="B88" s="216" t="s">
        <v>50</v>
      </c>
      <c r="C88" s="119" t="s">
        <v>361</v>
      </c>
      <c r="D88" s="119" t="s">
        <v>493</v>
      </c>
      <c r="E88" s="162" t="s">
        <v>232</v>
      </c>
      <c r="F88" s="52"/>
      <c r="G88" s="25">
        <f>G89</f>
        <v>35000</v>
      </c>
    </row>
    <row r="89" spans="1:7" ht="25.5">
      <c r="A89" s="128" t="s">
        <v>293</v>
      </c>
      <c r="B89" s="134" t="s">
        <v>50</v>
      </c>
      <c r="C89" s="122" t="s">
        <v>361</v>
      </c>
      <c r="D89" s="122" t="s">
        <v>493</v>
      </c>
      <c r="E89" s="164" t="s">
        <v>232</v>
      </c>
      <c r="F89" s="53"/>
      <c r="G89" s="26">
        <v>35000</v>
      </c>
    </row>
    <row r="90" spans="1:7" ht="16.5">
      <c r="A90" s="61" t="s">
        <v>478</v>
      </c>
      <c r="B90" s="215" t="s">
        <v>50</v>
      </c>
      <c r="C90" s="90" t="s">
        <v>362</v>
      </c>
      <c r="D90" s="90"/>
      <c r="E90" s="90"/>
      <c r="F90" s="90"/>
      <c r="G90" s="62">
        <f>G91+G113+G135</f>
        <v>4621112</v>
      </c>
    </row>
    <row r="91" spans="1:7" ht="15.75">
      <c r="A91" s="54" t="s">
        <v>479</v>
      </c>
      <c r="B91" s="134" t="s">
        <v>50</v>
      </c>
      <c r="C91" s="13" t="s">
        <v>362</v>
      </c>
      <c r="D91" s="13" t="s">
        <v>359</v>
      </c>
      <c r="E91" s="13"/>
      <c r="F91" s="13"/>
      <c r="G91" s="25">
        <f>G92</f>
        <v>50000</v>
      </c>
    </row>
    <row r="92" spans="1:7" ht="38.25">
      <c r="A92" s="118" t="s">
        <v>67</v>
      </c>
      <c r="B92" s="134" t="s">
        <v>50</v>
      </c>
      <c r="C92" s="13" t="s">
        <v>362</v>
      </c>
      <c r="D92" s="13" t="s">
        <v>359</v>
      </c>
      <c r="E92" s="12" t="s">
        <v>549</v>
      </c>
      <c r="F92" s="13"/>
      <c r="G92" s="25">
        <f>G93</f>
        <v>50000</v>
      </c>
    </row>
    <row r="93" spans="1:7" ht="51">
      <c r="A93" s="208" t="s">
        <v>68</v>
      </c>
      <c r="B93" s="134" t="s">
        <v>50</v>
      </c>
      <c r="C93" s="13" t="s">
        <v>362</v>
      </c>
      <c r="D93" s="13" t="s">
        <v>359</v>
      </c>
      <c r="E93" s="12" t="s">
        <v>550</v>
      </c>
      <c r="F93" s="13"/>
      <c r="G93" s="48">
        <f>G95</f>
        <v>50000</v>
      </c>
    </row>
    <row r="94" spans="1:7" ht="25.5">
      <c r="A94" s="209" t="s">
        <v>70</v>
      </c>
      <c r="B94" s="134" t="s">
        <v>50</v>
      </c>
      <c r="C94" s="13" t="s">
        <v>362</v>
      </c>
      <c r="D94" s="13" t="s">
        <v>359</v>
      </c>
      <c r="E94" s="12" t="s">
        <v>550</v>
      </c>
      <c r="F94" s="13"/>
      <c r="G94" s="48">
        <f>G95</f>
        <v>50000</v>
      </c>
    </row>
    <row r="95" spans="1:7" ht="24.75" customHeight="1">
      <c r="A95" s="128" t="s">
        <v>303</v>
      </c>
      <c r="B95" s="134" t="s">
        <v>50</v>
      </c>
      <c r="C95" s="17" t="s">
        <v>362</v>
      </c>
      <c r="D95" s="17" t="s">
        <v>359</v>
      </c>
      <c r="E95" s="149" t="s">
        <v>69</v>
      </c>
      <c r="F95" s="17" t="s">
        <v>294</v>
      </c>
      <c r="G95" s="49">
        <v>50000</v>
      </c>
    </row>
    <row r="96" spans="1:7" ht="15.75" hidden="1">
      <c r="A96" s="54" t="s">
        <v>479</v>
      </c>
      <c r="B96" s="134" t="s">
        <v>50</v>
      </c>
      <c r="C96" s="24" t="s">
        <v>362</v>
      </c>
      <c r="D96" s="24" t="s">
        <v>359</v>
      </c>
      <c r="E96" s="13" t="s">
        <v>403</v>
      </c>
      <c r="F96" s="13"/>
      <c r="G96" s="25">
        <f>G97+G100+G103</f>
        <v>0</v>
      </c>
    </row>
    <row r="97" spans="1:7" ht="38.25" hidden="1">
      <c r="A97" s="54" t="s">
        <v>480</v>
      </c>
      <c r="B97" s="134" t="s">
        <v>50</v>
      </c>
      <c r="C97" s="24" t="s">
        <v>362</v>
      </c>
      <c r="D97" s="24" t="s">
        <v>359</v>
      </c>
      <c r="E97" s="13" t="s">
        <v>402</v>
      </c>
      <c r="F97" s="13"/>
      <c r="G97" s="25">
        <f>G99</f>
        <v>0</v>
      </c>
    </row>
    <row r="98" spans="1:7" ht="15.75" hidden="1">
      <c r="A98" s="55" t="s">
        <v>282</v>
      </c>
      <c r="B98" s="134" t="s">
        <v>50</v>
      </c>
      <c r="C98" s="19" t="s">
        <v>362</v>
      </c>
      <c r="D98" s="19" t="s">
        <v>359</v>
      </c>
      <c r="E98" s="17" t="s">
        <v>402</v>
      </c>
      <c r="F98" s="17" t="s">
        <v>283</v>
      </c>
      <c r="G98" s="26">
        <f>G99</f>
        <v>0</v>
      </c>
    </row>
    <row r="99" spans="1:7" ht="51" hidden="1">
      <c r="A99" s="91" t="s">
        <v>274</v>
      </c>
      <c r="B99" s="134" t="s">
        <v>50</v>
      </c>
      <c r="C99" s="19" t="s">
        <v>362</v>
      </c>
      <c r="D99" s="19" t="s">
        <v>359</v>
      </c>
      <c r="E99" s="17" t="s">
        <v>402</v>
      </c>
      <c r="F99" s="17" t="s">
        <v>275</v>
      </c>
      <c r="G99" s="26">
        <v>0</v>
      </c>
    </row>
    <row r="100" spans="1:7" ht="38.25" hidden="1">
      <c r="A100" s="54" t="s">
        <v>481</v>
      </c>
      <c r="B100" s="134" t="s">
        <v>50</v>
      </c>
      <c r="C100" s="24" t="s">
        <v>362</v>
      </c>
      <c r="D100" s="13" t="s">
        <v>359</v>
      </c>
      <c r="E100" s="13" t="s">
        <v>412</v>
      </c>
      <c r="F100" s="13"/>
      <c r="G100" s="25">
        <f>G102</f>
        <v>0</v>
      </c>
    </row>
    <row r="101" spans="1:7" ht="15.75" hidden="1">
      <c r="A101" s="55" t="s">
        <v>282</v>
      </c>
      <c r="B101" s="134" t="s">
        <v>50</v>
      </c>
      <c r="C101" s="19" t="s">
        <v>362</v>
      </c>
      <c r="D101" s="17" t="s">
        <v>359</v>
      </c>
      <c r="E101" s="17" t="s">
        <v>412</v>
      </c>
      <c r="F101" s="17" t="s">
        <v>494</v>
      </c>
      <c r="G101" s="26">
        <f>G102</f>
        <v>0</v>
      </c>
    </row>
    <row r="102" spans="1:7" ht="48" customHeight="1" hidden="1">
      <c r="A102" s="91" t="s">
        <v>274</v>
      </c>
      <c r="B102" s="134" t="s">
        <v>50</v>
      </c>
      <c r="C102" s="19" t="s">
        <v>362</v>
      </c>
      <c r="D102" s="17" t="s">
        <v>359</v>
      </c>
      <c r="E102" s="17" t="s">
        <v>412</v>
      </c>
      <c r="F102" s="17" t="s">
        <v>275</v>
      </c>
      <c r="G102" s="26">
        <v>0</v>
      </c>
    </row>
    <row r="103" spans="1:7" ht="15.75" hidden="1">
      <c r="A103" s="54" t="s">
        <v>348</v>
      </c>
      <c r="B103" s="134" t="s">
        <v>50</v>
      </c>
      <c r="C103" s="13" t="s">
        <v>362</v>
      </c>
      <c r="D103" s="13" t="s">
        <v>359</v>
      </c>
      <c r="E103" s="24" t="s">
        <v>411</v>
      </c>
      <c r="F103" s="13"/>
      <c r="G103" s="25">
        <f>G108+G106+G105+G109</f>
        <v>0</v>
      </c>
    </row>
    <row r="104" spans="1:7" ht="25.5" hidden="1">
      <c r="A104" s="128" t="s">
        <v>303</v>
      </c>
      <c r="B104" s="134" t="s">
        <v>50</v>
      </c>
      <c r="C104" s="17" t="s">
        <v>362</v>
      </c>
      <c r="D104" s="17" t="s">
        <v>359</v>
      </c>
      <c r="E104" s="19" t="s">
        <v>411</v>
      </c>
      <c r="F104" s="17" t="s">
        <v>294</v>
      </c>
      <c r="G104" s="26">
        <f>G105+G106</f>
        <v>0</v>
      </c>
    </row>
    <row r="105" spans="1:7" ht="25.5" hidden="1">
      <c r="A105" s="55" t="s">
        <v>287</v>
      </c>
      <c r="B105" s="134" t="s">
        <v>50</v>
      </c>
      <c r="C105" s="17" t="s">
        <v>362</v>
      </c>
      <c r="D105" s="17" t="s">
        <v>359</v>
      </c>
      <c r="E105" s="19" t="s">
        <v>411</v>
      </c>
      <c r="F105" s="17" t="s">
        <v>286</v>
      </c>
      <c r="G105" s="26"/>
    </row>
    <row r="106" spans="1:7" ht="25.5" hidden="1">
      <c r="A106" s="55" t="s">
        <v>473</v>
      </c>
      <c r="B106" s="134" t="s">
        <v>50</v>
      </c>
      <c r="C106" s="17" t="s">
        <v>362</v>
      </c>
      <c r="D106" s="17" t="s">
        <v>359</v>
      </c>
      <c r="E106" s="19" t="s">
        <v>411</v>
      </c>
      <c r="F106" s="17" t="s">
        <v>490</v>
      </c>
      <c r="G106" s="26">
        <v>0</v>
      </c>
    </row>
    <row r="107" spans="1:7" ht="15.75" hidden="1">
      <c r="A107" s="55" t="s">
        <v>282</v>
      </c>
      <c r="B107" s="134" t="s">
        <v>50</v>
      </c>
      <c r="C107" s="17" t="s">
        <v>362</v>
      </c>
      <c r="D107" s="17" t="s">
        <v>359</v>
      </c>
      <c r="E107" s="19" t="s">
        <v>411</v>
      </c>
      <c r="F107" s="17" t="s">
        <v>283</v>
      </c>
      <c r="G107" s="26">
        <f>G108+G109</f>
        <v>0</v>
      </c>
    </row>
    <row r="108" spans="1:7" ht="39" hidden="1">
      <c r="A108" s="92" t="s">
        <v>277</v>
      </c>
      <c r="B108" s="134" t="s">
        <v>50</v>
      </c>
      <c r="C108" s="17" t="s">
        <v>362</v>
      </c>
      <c r="D108" s="17" t="s">
        <v>359</v>
      </c>
      <c r="E108" s="19" t="s">
        <v>411</v>
      </c>
      <c r="F108" s="17" t="s">
        <v>276</v>
      </c>
      <c r="G108" s="26">
        <v>0</v>
      </c>
    </row>
    <row r="109" spans="1:7" ht="25.5" hidden="1">
      <c r="A109" s="55" t="s">
        <v>537</v>
      </c>
      <c r="B109" s="134" t="s">
        <v>50</v>
      </c>
      <c r="C109" s="17" t="s">
        <v>362</v>
      </c>
      <c r="D109" s="17" t="s">
        <v>359</v>
      </c>
      <c r="E109" s="19" t="s">
        <v>411</v>
      </c>
      <c r="F109" s="17" t="s">
        <v>451</v>
      </c>
      <c r="G109" s="26">
        <v>0</v>
      </c>
    </row>
    <row r="110" spans="1:7" ht="25.5" hidden="1">
      <c r="A110" s="54" t="s">
        <v>421</v>
      </c>
      <c r="B110" s="134" t="s">
        <v>50</v>
      </c>
      <c r="C110" s="13" t="s">
        <v>362</v>
      </c>
      <c r="D110" s="13" t="s">
        <v>359</v>
      </c>
      <c r="E110" s="24" t="s">
        <v>420</v>
      </c>
      <c r="F110" s="13"/>
      <c r="G110" s="25">
        <f>SUM(G112)</f>
        <v>0</v>
      </c>
    </row>
    <row r="111" spans="1:7" ht="25.5" hidden="1">
      <c r="A111" s="128" t="s">
        <v>303</v>
      </c>
      <c r="B111" s="134" t="s">
        <v>50</v>
      </c>
      <c r="C111" s="17" t="s">
        <v>362</v>
      </c>
      <c r="D111" s="17" t="s">
        <v>359</v>
      </c>
      <c r="E111" s="19" t="s">
        <v>420</v>
      </c>
      <c r="F111" s="17" t="s">
        <v>294</v>
      </c>
      <c r="G111" s="26">
        <f>G112</f>
        <v>0</v>
      </c>
    </row>
    <row r="112" spans="1:7" ht="25.5" hidden="1">
      <c r="A112" s="55" t="s">
        <v>287</v>
      </c>
      <c r="B112" s="134" t="s">
        <v>50</v>
      </c>
      <c r="C112" s="17" t="s">
        <v>362</v>
      </c>
      <c r="D112" s="17" t="s">
        <v>359</v>
      </c>
      <c r="E112" s="19" t="s">
        <v>420</v>
      </c>
      <c r="F112" s="17" t="s">
        <v>286</v>
      </c>
      <c r="G112" s="26">
        <v>0</v>
      </c>
    </row>
    <row r="113" spans="1:7" ht="15.75">
      <c r="A113" s="54" t="s">
        <v>482</v>
      </c>
      <c r="B113" s="134" t="s">
        <v>50</v>
      </c>
      <c r="C113" s="13" t="s">
        <v>362</v>
      </c>
      <c r="D113" s="13" t="s">
        <v>360</v>
      </c>
      <c r="E113" s="13"/>
      <c r="F113" s="13"/>
      <c r="G113" s="25">
        <f>G114+G124+G118+G121</f>
        <v>2660000</v>
      </c>
    </row>
    <row r="114" spans="1:7" ht="0.75" customHeight="1">
      <c r="A114" s="150"/>
      <c r="B114" s="134"/>
      <c r="C114" s="13"/>
      <c r="D114" s="13"/>
      <c r="E114" s="13"/>
      <c r="F114" s="13"/>
      <c r="G114" s="25"/>
    </row>
    <row r="115" spans="1:7" ht="15.75" hidden="1">
      <c r="A115" s="54"/>
      <c r="B115" s="134"/>
      <c r="C115" s="13"/>
      <c r="D115" s="13"/>
      <c r="E115" s="13"/>
      <c r="F115" s="13"/>
      <c r="G115" s="25"/>
    </row>
    <row r="116" spans="1:7" ht="15.75" hidden="1">
      <c r="A116" s="54"/>
      <c r="B116" s="134"/>
      <c r="C116" s="13"/>
      <c r="D116" s="13"/>
      <c r="E116" s="13"/>
      <c r="F116" s="13"/>
      <c r="G116" s="25"/>
    </row>
    <row r="117" spans="1:7" ht="15.75" hidden="1">
      <c r="A117" s="128"/>
      <c r="B117" s="134"/>
      <c r="C117" s="17"/>
      <c r="D117" s="17"/>
      <c r="E117" s="17"/>
      <c r="F117" s="17"/>
      <c r="G117" s="26"/>
    </row>
    <row r="118" spans="1:7" ht="51">
      <c r="A118" s="127" t="s">
        <v>164</v>
      </c>
      <c r="B118" s="216" t="s">
        <v>50</v>
      </c>
      <c r="C118" s="13" t="s">
        <v>362</v>
      </c>
      <c r="D118" s="13" t="s">
        <v>360</v>
      </c>
      <c r="E118" s="13" t="s">
        <v>147</v>
      </c>
      <c r="F118" s="13"/>
      <c r="G118" s="25">
        <f>G119</f>
        <v>216000</v>
      </c>
    </row>
    <row r="119" spans="1:7" ht="25.5">
      <c r="A119" s="127" t="s">
        <v>165</v>
      </c>
      <c r="B119" s="216" t="s">
        <v>50</v>
      </c>
      <c r="C119" s="13" t="s">
        <v>362</v>
      </c>
      <c r="D119" s="13" t="s">
        <v>360</v>
      </c>
      <c r="E119" s="13" t="s">
        <v>147</v>
      </c>
      <c r="F119" s="13"/>
      <c r="G119" s="25">
        <f>G120</f>
        <v>216000</v>
      </c>
    </row>
    <row r="120" spans="1:7" ht="25.5">
      <c r="A120" s="128" t="s">
        <v>303</v>
      </c>
      <c r="B120" s="134" t="s">
        <v>50</v>
      </c>
      <c r="C120" s="17" t="s">
        <v>362</v>
      </c>
      <c r="D120" s="17" t="s">
        <v>360</v>
      </c>
      <c r="E120" s="17" t="s">
        <v>147</v>
      </c>
      <c r="F120" s="17" t="s">
        <v>294</v>
      </c>
      <c r="G120" s="26">
        <v>216000</v>
      </c>
    </row>
    <row r="121" spans="1:7" ht="15.75" hidden="1">
      <c r="A121" s="127"/>
      <c r="B121" s="216"/>
      <c r="C121" s="13"/>
      <c r="D121" s="13"/>
      <c r="E121" s="13"/>
      <c r="F121" s="17"/>
      <c r="G121" s="25"/>
    </row>
    <row r="122" spans="1:7" ht="15.75" hidden="1">
      <c r="A122" s="127"/>
      <c r="B122" s="216"/>
      <c r="C122" s="13"/>
      <c r="D122" s="13"/>
      <c r="E122" s="13"/>
      <c r="F122" s="17"/>
      <c r="G122" s="25"/>
    </row>
    <row r="123" spans="1:7" ht="15.75" hidden="1">
      <c r="A123" s="128"/>
      <c r="B123" s="134"/>
      <c r="C123" s="17"/>
      <c r="D123" s="17"/>
      <c r="E123" s="17"/>
      <c r="F123" s="17"/>
      <c r="G123" s="26"/>
    </row>
    <row r="124" spans="1:7" ht="38.25">
      <c r="A124" s="54" t="s">
        <v>58</v>
      </c>
      <c r="B124" s="134" t="s">
        <v>50</v>
      </c>
      <c r="C124" s="13" t="s">
        <v>362</v>
      </c>
      <c r="D124" s="13" t="s">
        <v>360</v>
      </c>
      <c r="E124" s="13" t="s">
        <v>389</v>
      </c>
      <c r="F124" s="13"/>
      <c r="G124" s="25">
        <f>G125</f>
        <v>2444000</v>
      </c>
    </row>
    <row r="125" spans="1:7" ht="15.75">
      <c r="A125" s="54" t="s">
        <v>348</v>
      </c>
      <c r="B125" s="134" t="s">
        <v>50</v>
      </c>
      <c r="C125" s="13" t="s">
        <v>362</v>
      </c>
      <c r="D125" s="13" t="s">
        <v>360</v>
      </c>
      <c r="E125" s="13" t="s">
        <v>404</v>
      </c>
      <c r="F125" s="13"/>
      <c r="G125" s="25">
        <f>G126</f>
        <v>2444000</v>
      </c>
    </row>
    <row r="126" spans="1:7" ht="15.75">
      <c r="A126" s="54" t="s">
        <v>482</v>
      </c>
      <c r="B126" s="134" t="s">
        <v>50</v>
      </c>
      <c r="C126" s="13" t="s">
        <v>362</v>
      </c>
      <c r="D126" s="13" t="s">
        <v>360</v>
      </c>
      <c r="E126" s="13" t="s">
        <v>416</v>
      </c>
      <c r="F126" s="13"/>
      <c r="G126" s="25">
        <f>G127+G129+G131</f>
        <v>2444000</v>
      </c>
    </row>
    <row r="127" spans="1:7" ht="15.75">
      <c r="A127" s="54" t="s">
        <v>483</v>
      </c>
      <c r="B127" s="134" t="s">
        <v>50</v>
      </c>
      <c r="C127" s="13" t="s">
        <v>362</v>
      </c>
      <c r="D127" s="13" t="s">
        <v>360</v>
      </c>
      <c r="E127" s="13" t="s">
        <v>415</v>
      </c>
      <c r="F127" s="13"/>
      <c r="G127" s="25">
        <f>G128</f>
        <v>444000</v>
      </c>
    </row>
    <row r="128" spans="1:7" ht="25.5">
      <c r="A128" s="128" t="s">
        <v>303</v>
      </c>
      <c r="B128" s="134" t="s">
        <v>50</v>
      </c>
      <c r="C128" s="43" t="s">
        <v>362</v>
      </c>
      <c r="D128" s="43" t="s">
        <v>360</v>
      </c>
      <c r="E128" s="43" t="s">
        <v>415</v>
      </c>
      <c r="F128" s="43" t="s">
        <v>294</v>
      </c>
      <c r="G128" s="26">
        <v>444000</v>
      </c>
    </row>
    <row r="129" spans="1:7" ht="15.75">
      <c r="A129" s="54" t="s">
        <v>350</v>
      </c>
      <c r="B129" s="134" t="s">
        <v>50</v>
      </c>
      <c r="C129" s="13" t="s">
        <v>362</v>
      </c>
      <c r="D129" s="13" t="s">
        <v>360</v>
      </c>
      <c r="E129" s="13" t="s">
        <v>414</v>
      </c>
      <c r="F129" s="13"/>
      <c r="G129" s="25">
        <f>G130</f>
        <v>1155000</v>
      </c>
    </row>
    <row r="130" spans="1:7" ht="25.5">
      <c r="A130" s="128" t="s">
        <v>303</v>
      </c>
      <c r="B130" s="134" t="s">
        <v>50</v>
      </c>
      <c r="C130" s="17" t="s">
        <v>362</v>
      </c>
      <c r="D130" s="17" t="s">
        <v>360</v>
      </c>
      <c r="E130" s="17" t="s">
        <v>414</v>
      </c>
      <c r="F130" s="17" t="s">
        <v>294</v>
      </c>
      <c r="G130" s="26">
        <v>1155000</v>
      </c>
    </row>
    <row r="131" spans="1:7" ht="25.5">
      <c r="A131" s="54" t="s">
        <v>351</v>
      </c>
      <c r="B131" s="134" t="s">
        <v>50</v>
      </c>
      <c r="C131" s="13" t="s">
        <v>362</v>
      </c>
      <c r="D131" s="13" t="s">
        <v>360</v>
      </c>
      <c r="E131" s="13" t="s">
        <v>413</v>
      </c>
      <c r="F131" s="13"/>
      <c r="G131" s="25">
        <f>G132</f>
        <v>845000</v>
      </c>
    </row>
    <row r="132" spans="1:7" ht="25.5">
      <c r="A132" s="128" t="s">
        <v>303</v>
      </c>
      <c r="B132" s="134" t="s">
        <v>50</v>
      </c>
      <c r="C132" s="17" t="s">
        <v>362</v>
      </c>
      <c r="D132" s="17" t="s">
        <v>360</v>
      </c>
      <c r="E132" s="17" t="s">
        <v>413</v>
      </c>
      <c r="F132" s="17" t="s">
        <v>294</v>
      </c>
      <c r="G132" s="26">
        <v>845000</v>
      </c>
    </row>
    <row r="133" spans="1:7" ht="15.75" hidden="1">
      <c r="A133" s="55" t="s">
        <v>306</v>
      </c>
      <c r="B133" s="134" t="s">
        <v>50</v>
      </c>
      <c r="C133" s="17" t="s">
        <v>362</v>
      </c>
      <c r="D133" s="17" t="s">
        <v>360</v>
      </c>
      <c r="E133" s="17" t="s">
        <v>413</v>
      </c>
      <c r="F133" s="17" t="s">
        <v>299</v>
      </c>
      <c r="G133" s="26">
        <f>G134</f>
        <v>0</v>
      </c>
    </row>
    <row r="134" spans="1:7" ht="25.5" hidden="1">
      <c r="A134" s="55" t="s">
        <v>445</v>
      </c>
      <c r="B134" s="134" t="s">
        <v>50</v>
      </c>
      <c r="C134" s="17" t="s">
        <v>362</v>
      </c>
      <c r="D134" s="17" t="s">
        <v>360</v>
      </c>
      <c r="E134" s="17" t="s">
        <v>413</v>
      </c>
      <c r="F134" s="17" t="s">
        <v>441</v>
      </c>
      <c r="G134" s="26">
        <v>0</v>
      </c>
    </row>
    <row r="135" spans="1:7" ht="38.25">
      <c r="A135" s="150" t="s">
        <v>152</v>
      </c>
      <c r="B135" s="134" t="s">
        <v>50</v>
      </c>
      <c r="C135" s="13" t="s">
        <v>362</v>
      </c>
      <c r="D135" s="13" t="s">
        <v>362</v>
      </c>
      <c r="E135" s="13" t="s">
        <v>396</v>
      </c>
      <c r="F135" s="13"/>
      <c r="G135" s="25">
        <f>G136</f>
        <v>1911112</v>
      </c>
    </row>
    <row r="136" spans="1:7" ht="25.5">
      <c r="A136" s="54" t="s">
        <v>71</v>
      </c>
      <c r="B136" s="134" t="s">
        <v>50</v>
      </c>
      <c r="C136" s="13" t="s">
        <v>401</v>
      </c>
      <c r="D136" s="13" t="s">
        <v>362</v>
      </c>
      <c r="E136" s="13" t="s">
        <v>395</v>
      </c>
      <c r="F136" s="13"/>
      <c r="G136" s="25">
        <f>G137+G139</f>
        <v>1911112</v>
      </c>
    </row>
    <row r="137" spans="1:7" ht="25.5">
      <c r="A137" s="54" t="s">
        <v>375</v>
      </c>
      <c r="B137" s="134" t="s">
        <v>50</v>
      </c>
      <c r="C137" s="13" t="s">
        <v>401</v>
      </c>
      <c r="D137" s="13" t="s">
        <v>362</v>
      </c>
      <c r="E137" s="13" t="s">
        <v>72</v>
      </c>
      <c r="F137" s="13"/>
      <c r="G137" s="25">
        <f>G138</f>
        <v>200000</v>
      </c>
    </row>
    <row r="138" spans="1:7" ht="25.5">
      <c r="A138" s="128" t="s">
        <v>303</v>
      </c>
      <c r="B138" s="134" t="s">
        <v>50</v>
      </c>
      <c r="C138" s="17" t="s">
        <v>362</v>
      </c>
      <c r="D138" s="17" t="s">
        <v>362</v>
      </c>
      <c r="E138" s="17" t="s">
        <v>72</v>
      </c>
      <c r="F138" s="17" t="s">
        <v>294</v>
      </c>
      <c r="G138" s="26">
        <v>200000</v>
      </c>
    </row>
    <row r="139" spans="1:7" ht="25.5">
      <c r="A139" s="127" t="s">
        <v>100</v>
      </c>
      <c r="B139" s="134" t="s">
        <v>50</v>
      </c>
      <c r="C139" s="13" t="s">
        <v>362</v>
      </c>
      <c r="D139" s="13" t="s">
        <v>362</v>
      </c>
      <c r="E139" s="162" t="s">
        <v>233</v>
      </c>
      <c r="F139" s="17"/>
      <c r="G139" s="25">
        <f>G140</f>
        <v>1711112</v>
      </c>
    </row>
    <row r="140" spans="1:7" ht="25.5">
      <c r="A140" s="128" t="s">
        <v>303</v>
      </c>
      <c r="B140" s="134" t="s">
        <v>50</v>
      </c>
      <c r="C140" s="17" t="s">
        <v>362</v>
      </c>
      <c r="D140" s="17" t="s">
        <v>362</v>
      </c>
      <c r="E140" s="164" t="s">
        <v>233</v>
      </c>
      <c r="F140" s="17" t="s">
        <v>294</v>
      </c>
      <c r="G140" s="26">
        <v>1711112</v>
      </c>
    </row>
    <row r="141" spans="1:7" ht="25.5">
      <c r="A141" s="253" t="s">
        <v>174</v>
      </c>
      <c r="B141" s="257" t="s">
        <v>50</v>
      </c>
      <c r="C141" s="251" t="s">
        <v>216</v>
      </c>
      <c r="D141" s="251" t="s">
        <v>362</v>
      </c>
      <c r="E141" s="251" t="s">
        <v>166</v>
      </c>
      <c r="F141" s="258"/>
      <c r="G141" s="254">
        <f>G142</f>
        <v>750000</v>
      </c>
    </row>
    <row r="142" spans="1:7" ht="38.25">
      <c r="A142" s="127" t="s">
        <v>148</v>
      </c>
      <c r="B142" s="216" t="s">
        <v>50</v>
      </c>
      <c r="C142" s="13" t="s">
        <v>216</v>
      </c>
      <c r="D142" s="13" t="s">
        <v>362</v>
      </c>
      <c r="E142" s="13" t="s">
        <v>167</v>
      </c>
      <c r="F142" s="17"/>
      <c r="G142" s="26">
        <f>G143</f>
        <v>750000</v>
      </c>
    </row>
    <row r="143" spans="1:7" ht="25.5">
      <c r="A143" s="128" t="s">
        <v>303</v>
      </c>
      <c r="B143" s="134" t="s">
        <v>50</v>
      </c>
      <c r="C143" s="17" t="s">
        <v>216</v>
      </c>
      <c r="D143" s="17" t="s">
        <v>362</v>
      </c>
      <c r="E143" s="17" t="s">
        <v>167</v>
      </c>
      <c r="F143" s="17" t="s">
        <v>294</v>
      </c>
      <c r="G143" s="26">
        <v>750000</v>
      </c>
    </row>
    <row r="144" spans="1:7" ht="16.5">
      <c r="A144" s="61" t="s">
        <v>352</v>
      </c>
      <c r="B144" s="215" t="s">
        <v>50</v>
      </c>
      <c r="C144" s="60" t="s">
        <v>364</v>
      </c>
      <c r="D144" s="60"/>
      <c r="E144" s="60"/>
      <c r="F144" s="60"/>
      <c r="G144" s="62">
        <f>G145+G159</f>
        <v>6418965</v>
      </c>
    </row>
    <row r="145" spans="1:7" ht="15.75">
      <c r="A145" s="54" t="s">
        <v>353</v>
      </c>
      <c r="B145" s="134" t="s">
        <v>50</v>
      </c>
      <c r="C145" s="13" t="s">
        <v>364</v>
      </c>
      <c r="D145" s="13" t="s">
        <v>357</v>
      </c>
      <c r="E145" s="13"/>
      <c r="F145" s="13"/>
      <c r="G145" s="25">
        <f>G150+G146</f>
        <v>5178365</v>
      </c>
    </row>
    <row r="146" spans="1:7" ht="38.25">
      <c r="A146" s="54" t="s">
        <v>149</v>
      </c>
      <c r="B146" s="134" t="s">
        <v>50</v>
      </c>
      <c r="C146" s="13" t="s">
        <v>364</v>
      </c>
      <c r="D146" s="13" t="s">
        <v>357</v>
      </c>
      <c r="E146" s="162" t="s">
        <v>73</v>
      </c>
      <c r="F146" s="13"/>
      <c r="G146" s="25">
        <f>G147</f>
        <v>0</v>
      </c>
    </row>
    <row r="147" spans="1:7" ht="38.25">
      <c r="A147" s="54" t="s">
        <v>150</v>
      </c>
      <c r="B147" s="134" t="s">
        <v>50</v>
      </c>
      <c r="C147" s="13" t="s">
        <v>364</v>
      </c>
      <c r="D147" s="13" t="s">
        <v>357</v>
      </c>
      <c r="E147" s="162" t="s">
        <v>74</v>
      </c>
      <c r="F147" s="13"/>
      <c r="G147" s="25">
        <f>G148</f>
        <v>0</v>
      </c>
    </row>
    <row r="148" spans="1:7" ht="38.25">
      <c r="A148" s="54" t="s">
        <v>151</v>
      </c>
      <c r="B148" s="134" t="s">
        <v>50</v>
      </c>
      <c r="C148" s="13" t="s">
        <v>364</v>
      </c>
      <c r="D148" s="13" t="s">
        <v>357</v>
      </c>
      <c r="E148" s="162" t="s">
        <v>75</v>
      </c>
      <c r="F148" s="13"/>
      <c r="G148" s="25">
        <f>G149</f>
        <v>0</v>
      </c>
    </row>
    <row r="149" spans="1:7" ht="25.5">
      <c r="A149" s="128" t="s">
        <v>303</v>
      </c>
      <c r="B149" s="134" t="s">
        <v>50</v>
      </c>
      <c r="C149" s="17" t="s">
        <v>364</v>
      </c>
      <c r="D149" s="17" t="s">
        <v>357</v>
      </c>
      <c r="E149" s="164" t="s">
        <v>75</v>
      </c>
      <c r="F149" s="17" t="s">
        <v>294</v>
      </c>
      <c r="G149" s="26">
        <v>0</v>
      </c>
    </row>
    <row r="150" spans="1:7" ht="38.25">
      <c r="A150" s="54" t="s">
        <v>89</v>
      </c>
      <c r="B150" s="134" t="s">
        <v>50</v>
      </c>
      <c r="C150" s="13" t="s">
        <v>364</v>
      </c>
      <c r="D150" s="13" t="s">
        <v>357</v>
      </c>
      <c r="E150" s="13" t="s">
        <v>389</v>
      </c>
      <c r="F150" s="13"/>
      <c r="G150" s="25">
        <f>G151</f>
        <v>5178365</v>
      </c>
    </row>
    <row r="151" spans="1:7" ht="38.25">
      <c r="A151" s="54" t="s">
        <v>76</v>
      </c>
      <c r="B151" s="134" t="s">
        <v>50</v>
      </c>
      <c r="C151" s="13" t="s">
        <v>364</v>
      </c>
      <c r="D151" s="13" t="s">
        <v>357</v>
      </c>
      <c r="E151" s="13" t="s">
        <v>388</v>
      </c>
      <c r="F151" s="13"/>
      <c r="G151" s="25">
        <f>G152+G157</f>
        <v>5178365</v>
      </c>
    </row>
    <row r="152" spans="1:7" ht="25.5">
      <c r="A152" s="54" t="s">
        <v>484</v>
      </c>
      <c r="B152" s="134" t="s">
        <v>50</v>
      </c>
      <c r="C152" s="13" t="s">
        <v>364</v>
      </c>
      <c r="D152" s="13" t="s">
        <v>357</v>
      </c>
      <c r="E152" s="13" t="s">
        <v>390</v>
      </c>
      <c r="F152" s="13"/>
      <c r="G152" s="25">
        <f>G153+G154+G155+G156</f>
        <v>5138117</v>
      </c>
    </row>
    <row r="153" spans="1:7" ht="15.75">
      <c r="A153" s="55" t="s">
        <v>309</v>
      </c>
      <c r="B153" s="134" t="s">
        <v>50</v>
      </c>
      <c r="C153" s="17" t="s">
        <v>364</v>
      </c>
      <c r="D153" s="17" t="s">
        <v>357</v>
      </c>
      <c r="E153" s="17" t="s">
        <v>390</v>
      </c>
      <c r="F153" s="17" t="s">
        <v>302</v>
      </c>
      <c r="G153" s="26">
        <v>2715410</v>
      </c>
    </row>
    <row r="154" spans="1:7" ht="25.5">
      <c r="A154" s="128" t="s">
        <v>303</v>
      </c>
      <c r="B154" s="134" t="s">
        <v>50</v>
      </c>
      <c r="C154" s="17" t="s">
        <v>364</v>
      </c>
      <c r="D154" s="17" t="s">
        <v>357</v>
      </c>
      <c r="E154" s="17" t="s">
        <v>390</v>
      </c>
      <c r="F154" s="17" t="s">
        <v>294</v>
      </c>
      <c r="G154" s="26">
        <v>2422707</v>
      </c>
    </row>
    <row r="155" spans="1:7" ht="15.75">
      <c r="A155" s="55" t="s">
        <v>305</v>
      </c>
      <c r="B155" s="134" t="s">
        <v>50</v>
      </c>
      <c r="C155" s="17" t="s">
        <v>364</v>
      </c>
      <c r="D155" s="17" t="s">
        <v>357</v>
      </c>
      <c r="E155" s="17" t="s">
        <v>390</v>
      </c>
      <c r="F155" s="17" t="s">
        <v>297</v>
      </c>
      <c r="G155" s="26">
        <v>0</v>
      </c>
    </row>
    <row r="156" spans="1:7" ht="15.75">
      <c r="A156" s="55" t="s">
        <v>304</v>
      </c>
      <c r="B156" s="134" t="s">
        <v>50</v>
      </c>
      <c r="C156" s="17" t="s">
        <v>364</v>
      </c>
      <c r="D156" s="17" t="s">
        <v>357</v>
      </c>
      <c r="E156" s="17" t="s">
        <v>390</v>
      </c>
      <c r="F156" s="17" t="s">
        <v>298</v>
      </c>
      <c r="G156" s="26">
        <v>0</v>
      </c>
    </row>
    <row r="157" spans="1:7" ht="51">
      <c r="A157" s="54" t="s">
        <v>209</v>
      </c>
      <c r="B157" s="216" t="s">
        <v>50</v>
      </c>
      <c r="C157" s="13" t="s">
        <v>357</v>
      </c>
      <c r="D157" s="13" t="s">
        <v>361</v>
      </c>
      <c r="E157" s="162" t="s">
        <v>208</v>
      </c>
      <c r="F157" s="13"/>
      <c r="G157" s="25">
        <f>G158</f>
        <v>40248</v>
      </c>
    </row>
    <row r="158" spans="1:7" ht="25.5">
      <c r="A158" s="128" t="s">
        <v>303</v>
      </c>
      <c r="B158" s="134" t="s">
        <v>50</v>
      </c>
      <c r="C158" s="17" t="s">
        <v>357</v>
      </c>
      <c r="D158" s="17" t="s">
        <v>361</v>
      </c>
      <c r="E158" s="164" t="s">
        <v>208</v>
      </c>
      <c r="F158" s="17" t="s">
        <v>294</v>
      </c>
      <c r="G158" s="26">
        <v>40248</v>
      </c>
    </row>
    <row r="159" spans="1:7" ht="15.75">
      <c r="A159" s="54" t="s">
        <v>354</v>
      </c>
      <c r="B159" s="134" t="s">
        <v>50</v>
      </c>
      <c r="C159" s="13" t="s">
        <v>364</v>
      </c>
      <c r="D159" s="13" t="s">
        <v>361</v>
      </c>
      <c r="E159" s="13"/>
      <c r="F159" s="13"/>
      <c r="G159" s="25">
        <f>G160</f>
        <v>1240600</v>
      </c>
    </row>
    <row r="160" spans="1:7" ht="38.25">
      <c r="A160" s="54" t="s">
        <v>58</v>
      </c>
      <c r="B160" s="134" t="s">
        <v>50</v>
      </c>
      <c r="C160" s="13" t="s">
        <v>364</v>
      </c>
      <c r="D160" s="13" t="s">
        <v>361</v>
      </c>
      <c r="E160" s="13" t="s">
        <v>389</v>
      </c>
      <c r="F160" s="13"/>
      <c r="G160" s="25">
        <f>G161</f>
        <v>1240600</v>
      </c>
    </row>
    <row r="161" spans="1:7" ht="38.25">
      <c r="A161" s="54" t="s">
        <v>76</v>
      </c>
      <c r="B161" s="134" t="s">
        <v>50</v>
      </c>
      <c r="C161" s="13" t="s">
        <v>364</v>
      </c>
      <c r="D161" s="13" t="s">
        <v>361</v>
      </c>
      <c r="E161" s="13" t="s">
        <v>388</v>
      </c>
      <c r="F161" s="13"/>
      <c r="G161" s="25">
        <f>G162+G170</f>
        <v>1240600</v>
      </c>
    </row>
    <row r="162" spans="1:7" ht="25.5" hidden="1">
      <c r="A162" s="54" t="s">
        <v>503</v>
      </c>
      <c r="B162" s="134" t="s">
        <v>50</v>
      </c>
      <c r="C162" s="13" t="s">
        <v>364</v>
      </c>
      <c r="D162" s="13" t="s">
        <v>361</v>
      </c>
      <c r="E162" s="13" t="s">
        <v>387</v>
      </c>
      <c r="F162" s="13"/>
      <c r="G162" s="25">
        <f>G164+G165+G169+G167</f>
        <v>0</v>
      </c>
    </row>
    <row r="163" spans="1:7" ht="15.75" hidden="1">
      <c r="A163" s="55" t="s">
        <v>309</v>
      </c>
      <c r="B163" s="134" t="s">
        <v>50</v>
      </c>
      <c r="C163" s="17" t="s">
        <v>364</v>
      </c>
      <c r="D163" s="17" t="s">
        <v>361</v>
      </c>
      <c r="E163" s="17" t="s">
        <v>387</v>
      </c>
      <c r="F163" s="17" t="s">
        <v>302</v>
      </c>
      <c r="G163" s="26">
        <f>G164+G165</f>
        <v>0</v>
      </c>
    </row>
    <row r="164" spans="1:7" ht="15.75" hidden="1">
      <c r="A164" s="18" t="s">
        <v>244</v>
      </c>
      <c r="B164" s="134" t="s">
        <v>50</v>
      </c>
      <c r="C164" s="17" t="s">
        <v>364</v>
      </c>
      <c r="D164" s="17" t="s">
        <v>361</v>
      </c>
      <c r="E164" s="17" t="s">
        <v>387</v>
      </c>
      <c r="F164" s="17" t="s">
        <v>495</v>
      </c>
      <c r="G164" s="26">
        <v>0</v>
      </c>
    </row>
    <row r="165" spans="1:7" ht="38.25" hidden="1">
      <c r="A165" s="55" t="s">
        <v>419</v>
      </c>
      <c r="B165" s="134" t="s">
        <v>50</v>
      </c>
      <c r="C165" s="17" t="s">
        <v>364</v>
      </c>
      <c r="D165" s="17" t="s">
        <v>361</v>
      </c>
      <c r="E165" s="17" t="s">
        <v>387</v>
      </c>
      <c r="F165" s="17" t="s">
        <v>440</v>
      </c>
      <c r="G165" s="26">
        <v>0</v>
      </c>
    </row>
    <row r="166" spans="1:7" ht="25.5" hidden="1">
      <c r="A166" s="128" t="s">
        <v>303</v>
      </c>
      <c r="B166" s="134" t="s">
        <v>50</v>
      </c>
      <c r="C166" s="17" t="s">
        <v>364</v>
      </c>
      <c r="D166" s="17" t="s">
        <v>361</v>
      </c>
      <c r="E166" s="17" t="s">
        <v>387</v>
      </c>
      <c r="F166" s="17" t="s">
        <v>294</v>
      </c>
      <c r="G166" s="26">
        <f>G167</f>
        <v>0</v>
      </c>
    </row>
    <row r="167" spans="1:7" ht="25.5" hidden="1">
      <c r="A167" s="55" t="s">
        <v>485</v>
      </c>
      <c r="B167" s="134" t="s">
        <v>50</v>
      </c>
      <c r="C167" s="17" t="s">
        <v>364</v>
      </c>
      <c r="D167" s="17" t="s">
        <v>361</v>
      </c>
      <c r="E167" s="17" t="s">
        <v>387</v>
      </c>
      <c r="F167" s="17" t="s">
        <v>490</v>
      </c>
      <c r="G167" s="26">
        <v>0</v>
      </c>
    </row>
    <row r="168" spans="1:7" ht="15.75" hidden="1">
      <c r="A168" s="55" t="s">
        <v>305</v>
      </c>
      <c r="B168" s="134" t="s">
        <v>50</v>
      </c>
      <c r="C168" s="17" t="s">
        <v>364</v>
      </c>
      <c r="D168" s="17" t="s">
        <v>361</v>
      </c>
      <c r="E168" s="17" t="s">
        <v>387</v>
      </c>
      <c r="F168" s="17" t="s">
        <v>297</v>
      </c>
      <c r="G168" s="26">
        <f>G169</f>
        <v>0</v>
      </c>
    </row>
    <row r="169" spans="1:7" ht="25.5" hidden="1">
      <c r="A169" s="55" t="s">
        <v>537</v>
      </c>
      <c r="B169" s="134" t="s">
        <v>50</v>
      </c>
      <c r="C169" s="17" t="s">
        <v>364</v>
      </c>
      <c r="D169" s="17" t="s">
        <v>361</v>
      </c>
      <c r="E169" s="17" t="s">
        <v>387</v>
      </c>
      <c r="F169" s="17" t="s">
        <v>451</v>
      </c>
      <c r="G169" s="26">
        <v>0</v>
      </c>
    </row>
    <row r="170" spans="1:7" ht="25.5">
      <c r="A170" s="54" t="s">
        <v>77</v>
      </c>
      <c r="B170" s="134" t="s">
        <v>50</v>
      </c>
      <c r="C170" s="13" t="s">
        <v>364</v>
      </c>
      <c r="D170" s="13" t="s">
        <v>361</v>
      </c>
      <c r="E170" s="13" t="s">
        <v>387</v>
      </c>
      <c r="F170" s="13"/>
      <c r="G170" s="25">
        <f>G171</f>
        <v>1240600</v>
      </c>
    </row>
    <row r="171" spans="1:7" ht="30" customHeight="1">
      <c r="A171" s="128" t="s">
        <v>300</v>
      </c>
      <c r="B171" s="134" t="s">
        <v>50</v>
      </c>
      <c r="C171" s="17" t="s">
        <v>364</v>
      </c>
      <c r="D171" s="17" t="s">
        <v>361</v>
      </c>
      <c r="E171" s="17" t="s">
        <v>387</v>
      </c>
      <c r="F171" s="17" t="s">
        <v>296</v>
      </c>
      <c r="G171" s="26">
        <v>1240600</v>
      </c>
    </row>
    <row r="172" spans="1:7" ht="16.5">
      <c r="A172" s="61" t="s">
        <v>486</v>
      </c>
      <c r="B172" s="215" t="s">
        <v>50</v>
      </c>
      <c r="C172" s="60">
        <v>10</v>
      </c>
      <c r="D172" s="60"/>
      <c r="E172" s="60"/>
      <c r="F172" s="60"/>
      <c r="G172" s="62">
        <f>G173+G179</f>
        <v>510000</v>
      </c>
    </row>
    <row r="173" spans="1:7" ht="15.75">
      <c r="A173" s="54" t="s">
        <v>355</v>
      </c>
      <c r="B173" s="134" t="s">
        <v>50</v>
      </c>
      <c r="C173" s="13">
        <v>10</v>
      </c>
      <c r="D173" s="13" t="s">
        <v>357</v>
      </c>
      <c r="E173" s="13"/>
      <c r="F173" s="13"/>
      <c r="G173" s="25">
        <f>G174</f>
        <v>490000</v>
      </c>
    </row>
    <row r="174" spans="1:7" ht="51">
      <c r="A174" s="113" t="s">
        <v>78</v>
      </c>
      <c r="B174" s="134" t="s">
        <v>50</v>
      </c>
      <c r="C174" s="13">
        <v>10</v>
      </c>
      <c r="D174" s="13" t="s">
        <v>357</v>
      </c>
      <c r="E174" s="162" t="s">
        <v>548</v>
      </c>
      <c r="F174" s="13"/>
      <c r="G174" s="25">
        <f>G175</f>
        <v>490000</v>
      </c>
    </row>
    <row r="175" spans="1:7" ht="25.5">
      <c r="A175" s="113" t="s">
        <v>384</v>
      </c>
      <c r="B175" s="134" t="s">
        <v>50</v>
      </c>
      <c r="C175" s="13" t="s">
        <v>492</v>
      </c>
      <c r="D175" s="13" t="s">
        <v>357</v>
      </c>
      <c r="E175" s="162" t="s">
        <v>547</v>
      </c>
      <c r="F175" s="13"/>
      <c r="G175" s="48">
        <f>G176</f>
        <v>490000</v>
      </c>
    </row>
    <row r="176" spans="1:7" ht="25.5">
      <c r="A176" s="54" t="s">
        <v>356</v>
      </c>
      <c r="B176" s="134" t="s">
        <v>50</v>
      </c>
      <c r="C176" s="13" t="s">
        <v>492</v>
      </c>
      <c r="D176" s="13" t="s">
        <v>357</v>
      </c>
      <c r="E176" s="162" t="s">
        <v>91</v>
      </c>
      <c r="F176" s="13"/>
      <c r="G176" s="25">
        <f>G177</f>
        <v>490000</v>
      </c>
    </row>
    <row r="177" spans="1:7" ht="25.5">
      <c r="A177" s="54" t="s">
        <v>83</v>
      </c>
      <c r="B177" s="134" t="s">
        <v>50</v>
      </c>
      <c r="C177" s="13">
        <v>10</v>
      </c>
      <c r="D177" s="13" t="s">
        <v>357</v>
      </c>
      <c r="E177" s="162" t="s">
        <v>92</v>
      </c>
      <c r="F177" s="13"/>
      <c r="G177" s="25">
        <f>G178</f>
        <v>490000</v>
      </c>
    </row>
    <row r="178" spans="1:7" ht="15.75">
      <c r="A178" s="55" t="s">
        <v>307</v>
      </c>
      <c r="B178" s="134" t="s">
        <v>50</v>
      </c>
      <c r="C178" s="17" t="s">
        <v>492</v>
      </c>
      <c r="D178" s="17" t="s">
        <v>357</v>
      </c>
      <c r="E178" s="164" t="s">
        <v>92</v>
      </c>
      <c r="F178" s="17" t="s">
        <v>301</v>
      </c>
      <c r="G178" s="26">
        <v>490000</v>
      </c>
    </row>
    <row r="179" spans="1:7" ht="15.75">
      <c r="A179" s="54" t="s">
        <v>504</v>
      </c>
      <c r="B179" s="134" t="s">
        <v>50</v>
      </c>
      <c r="C179" s="13">
        <v>10</v>
      </c>
      <c r="D179" s="13" t="s">
        <v>360</v>
      </c>
      <c r="E179" s="13"/>
      <c r="F179" s="13"/>
      <c r="G179" s="25">
        <f>G180+G186</f>
        <v>20000</v>
      </c>
    </row>
    <row r="180" spans="1:7" ht="38.25" hidden="1">
      <c r="A180" s="113" t="s">
        <v>313</v>
      </c>
      <c r="B180" s="134" t="s">
        <v>50</v>
      </c>
      <c r="C180" s="13">
        <v>10</v>
      </c>
      <c r="D180" s="13" t="s">
        <v>360</v>
      </c>
      <c r="E180" s="13" t="s">
        <v>379</v>
      </c>
      <c r="F180" s="13"/>
      <c r="G180" s="25">
        <f>G181</f>
        <v>0</v>
      </c>
    </row>
    <row r="181" spans="1:7" ht="15" customHeight="1" hidden="1">
      <c r="A181" s="113" t="s">
        <v>384</v>
      </c>
      <c r="B181" s="134" t="s">
        <v>50</v>
      </c>
      <c r="C181" s="13" t="s">
        <v>492</v>
      </c>
      <c r="D181" s="13" t="s">
        <v>360</v>
      </c>
      <c r="E181" s="13" t="s">
        <v>383</v>
      </c>
      <c r="F181" s="13"/>
      <c r="G181" s="48">
        <f>G182</f>
        <v>0</v>
      </c>
    </row>
    <row r="182" spans="1:7" ht="25.5" hidden="1">
      <c r="A182" s="54" t="s">
        <v>356</v>
      </c>
      <c r="B182" s="134" t="s">
        <v>50</v>
      </c>
      <c r="C182" s="13" t="s">
        <v>492</v>
      </c>
      <c r="D182" s="13" t="s">
        <v>360</v>
      </c>
      <c r="E182" s="13" t="s">
        <v>381</v>
      </c>
      <c r="F182" s="13"/>
      <c r="G182" s="25">
        <f>G183</f>
        <v>0</v>
      </c>
    </row>
    <row r="183" spans="1:7" ht="25.5" hidden="1">
      <c r="A183" s="54" t="s">
        <v>487</v>
      </c>
      <c r="B183" s="134" t="s">
        <v>50</v>
      </c>
      <c r="C183" s="13">
        <v>10</v>
      </c>
      <c r="D183" s="13" t="s">
        <v>360</v>
      </c>
      <c r="E183" s="13" t="s">
        <v>380</v>
      </c>
      <c r="F183" s="13"/>
      <c r="G183" s="25">
        <f>G185</f>
        <v>0</v>
      </c>
    </row>
    <row r="184" spans="1:7" ht="15.75" hidden="1">
      <c r="A184" s="55" t="s">
        <v>307</v>
      </c>
      <c r="B184" s="134" t="s">
        <v>50</v>
      </c>
      <c r="C184" s="17" t="s">
        <v>492</v>
      </c>
      <c r="D184" s="17" t="s">
        <v>360</v>
      </c>
      <c r="E184" s="17" t="s">
        <v>380</v>
      </c>
      <c r="F184" s="17" t="s">
        <v>301</v>
      </c>
      <c r="G184" s="25">
        <f>G185</f>
        <v>0</v>
      </c>
    </row>
    <row r="185" spans="1:7" ht="25.5" hidden="1">
      <c r="A185" s="55" t="s">
        <v>488</v>
      </c>
      <c r="B185" s="134" t="s">
        <v>50</v>
      </c>
      <c r="C185" s="17" t="s">
        <v>492</v>
      </c>
      <c r="D185" s="17" t="s">
        <v>360</v>
      </c>
      <c r="E185" s="17" t="s">
        <v>380</v>
      </c>
      <c r="F185" s="17" t="s">
        <v>497</v>
      </c>
      <c r="G185" s="26">
        <v>0</v>
      </c>
    </row>
    <row r="186" spans="1:7" ht="51">
      <c r="A186" s="113" t="s">
        <v>79</v>
      </c>
      <c r="B186" s="134" t="s">
        <v>50</v>
      </c>
      <c r="C186" s="13" t="s">
        <v>492</v>
      </c>
      <c r="D186" s="13" t="s">
        <v>360</v>
      </c>
      <c r="E186" s="162" t="s">
        <v>295</v>
      </c>
      <c r="F186" s="13"/>
      <c r="G186" s="25">
        <f>G187</f>
        <v>20000</v>
      </c>
    </row>
    <row r="187" spans="1:7" ht="51">
      <c r="A187" s="113" t="s">
        <v>80</v>
      </c>
      <c r="B187" s="134" t="s">
        <v>50</v>
      </c>
      <c r="C187" s="13" t="s">
        <v>492</v>
      </c>
      <c r="D187" s="13" t="s">
        <v>360</v>
      </c>
      <c r="E187" s="162" t="s">
        <v>295</v>
      </c>
      <c r="F187" s="13" t="s">
        <v>82</v>
      </c>
      <c r="G187" s="25">
        <f>G188</f>
        <v>20000</v>
      </c>
    </row>
    <row r="188" spans="1:7" ht="15.75">
      <c r="A188" s="54" t="s">
        <v>308</v>
      </c>
      <c r="B188" s="134" t="s">
        <v>50</v>
      </c>
      <c r="C188" s="13" t="s">
        <v>492</v>
      </c>
      <c r="D188" s="13" t="s">
        <v>360</v>
      </c>
      <c r="E188" s="162" t="s">
        <v>295</v>
      </c>
      <c r="F188" s="13" t="s">
        <v>302</v>
      </c>
      <c r="G188" s="25">
        <f>G189</f>
        <v>20000</v>
      </c>
    </row>
    <row r="189" spans="1:7" ht="25.5">
      <c r="A189" s="55" t="s">
        <v>81</v>
      </c>
      <c r="B189" s="134" t="s">
        <v>50</v>
      </c>
      <c r="C189" s="17" t="s">
        <v>492</v>
      </c>
      <c r="D189" s="17" t="s">
        <v>360</v>
      </c>
      <c r="E189" s="164" t="s">
        <v>295</v>
      </c>
      <c r="F189" s="17" t="s">
        <v>496</v>
      </c>
      <c r="G189" s="26">
        <v>20000</v>
      </c>
    </row>
    <row r="190" spans="1:7" ht="16.5">
      <c r="A190" s="61" t="s">
        <v>366</v>
      </c>
      <c r="B190" s="215" t="s">
        <v>50</v>
      </c>
      <c r="C190" s="60">
        <v>11</v>
      </c>
      <c r="D190" s="60"/>
      <c r="E190" s="60"/>
      <c r="F190" s="60"/>
      <c r="G190" s="62">
        <f>G191</f>
        <v>20000</v>
      </c>
    </row>
    <row r="191" spans="1:7" ht="15.75">
      <c r="A191" s="54" t="s">
        <v>489</v>
      </c>
      <c r="B191" s="134" t="s">
        <v>50</v>
      </c>
      <c r="C191" s="13">
        <v>11</v>
      </c>
      <c r="D191" s="13" t="s">
        <v>357</v>
      </c>
      <c r="E191" s="13"/>
      <c r="F191" s="13"/>
      <c r="G191" s="25">
        <f>G192</f>
        <v>20000</v>
      </c>
    </row>
    <row r="192" spans="1:7" ht="38.25">
      <c r="A192" s="54" t="s">
        <v>84</v>
      </c>
      <c r="B192" s="134" t="s">
        <v>50</v>
      </c>
      <c r="C192" s="13">
        <v>11</v>
      </c>
      <c r="D192" s="13" t="s">
        <v>357</v>
      </c>
      <c r="E192" s="162" t="s">
        <v>377</v>
      </c>
      <c r="F192" s="13"/>
      <c r="G192" s="25">
        <f>G193</f>
        <v>20000</v>
      </c>
    </row>
    <row r="193" spans="1:7" ht="15.75">
      <c r="A193" s="54" t="s">
        <v>85</v>
      </c>
      <c r="B193" s="134" t="s">
        <v>50</v>
      </c>
      <c r="C193" s="13" t="s">
        <v>498</v>
      </c>
      <c r="D193" s="13" t="s">
        <v>357</v>
      </c>
      <c r="E193" s="162" t="s">
        <v>378</v>
      </c>
      <c r="F193" s="13"/>
      <c r="G193" s="48">
        <f>G194</f>
        <v>20000</v>
      </c>
    </row>
    <row r="194" spans="1:7" ht="15.75">
      <c r="A194" s="54" t="s">
        <v>367</v>
      </c>
      <c r="B194" s="134" t="s">
        <v>50</v>
      </c>
      <c r="C194" s="13">
        <v>11</v>
      </c>
      <c r="D194" s="13" t="s">
        <v>357</v>
      </c>
      <c r="E194" s="162" t="s">
        <v>376</v>
      </c>
      <c r="F194" s="13"/>
      <c r="G194" s="25">
        <f>G195</f>
        <v>20000</v>
      </c>
    </row>
    <row r="195" spans="1:7" ht="25.5">
      <c r="A195" s="128" t="s">
        <v>303</v>
      </c>
      <c r="B195" s="134" t="s">
        <v>50</v>
      </c>
      <c r="C195" s="17" t="s">
        <v>498</v>
      </c>
      <c r="D195" s="17" t="s">
        <v>357</v>
      </c>
      <c r="E195" s="164" t="s">
        <v>376</v>
      </c>
      <c r="F195" s="17" t="s">
        <v>294</v>
      </c>
      <c r="G195" s="26">
        <v>20000</v>
      </c>
    </row>
    <row r="196" spans="1:7" ht="15.75">
      <c r="A196" s="58" t="s">
        <v>505</v>
      </c>
      <c r="B196" s="135"/>
      <c r="C196" s="44"/>
      <c r="D196" s="44"/>
      <c r="E196" s="44"/>
      <c r="F196" s="44"/>
      <c r="G196" s="45">
        <f>G6+G45+G52+G66+G90+G141+G144+G172+G190</f>
        <v>27665044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2024-05-02T07:44:47Z</dcterms:modified>
  <cp:category/>
  <cp:version/>
  <cp:contentType/>
  <cp:contentStatus/>
</cp:coreProperties>
</file>